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92D\"/>
    </mc:Choice>
  </mc:AlternateContent>
  <xr:revisionPtr revIDLastSave="0" documentId="8_{113043DF-984F-4672-B2F2-61DD5BE222EF}" xr6:coauthVersionLast="45" xr6:coauthVersionMax="45" xr10:uidLastSave="{00000000-0000-0000-0000-000000000000}"/>
  <bookViews>
    <workbookView xWindow="-120" yWindow="-120" windowWidth="15600" windowHeight="11760" firstSheet="1" activeTab="1" xr2:uid="{00000000-000D-0000-FFFF-FFFF00000000}"/>
  </bookViews>
  <sheets>
    <sheet name="balance" sheetId="1" r:id="rId1"/>
    <sheet name="estado de resultado" sheetId="2" r:id="rId2"/>
    <sheet name="INDICADORES FINANCIEROS" sheetId="9" r:id="rId3"/>
  </sheets>
  <definedNames>
    <definedName name="_xlnm.Print_Area" localSheetId="0">balance!$A$1:$I$70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1" i="1" l="1"/>
  <c r="C55" i="1"/>
  <c r="C45" i="1"/>
  <c r="C51" i="1"/>
  <c r="E13" i="2"/>
  <c r="E23" i="2"/>
  <c r="E30" i="2"/>
  <c r="E35" i="2"/>
  <c r="C13" i="2"/>
  <c r="C23" i="2"/>
  <c r="C30" i="2"/>
  <c r="C35" i="2"/>
  <c r="C38" i="2"/>
  <c r="C43" i="2"/>
  <c r="E45" i="1"/>
  <c r="E51" i="1"/>
  <c r="E57" i="1"/>
  <c r="C13" i="1"/>
  <c r="E13" i="1"/>
  <c r="C17" i="1"/>
  <c r="C32" i="1"/>
  <c r="E17" i="1"/>
  <c r="F30" i="2"/>
  <c r="F35" i="2"/>
  <c r="G29" i="2"/>
  <c r="G15" i="2"/>
  <c r="G41" i="2"/>
  <c r="G27" i="2"/>
  <c r="G21" i="2"/>
  <c r="G37" i="2"/>
  <c r="E63" i="1"/>
  <c r="C46" i="2"/>
  <c r="E32" i="1"/>
  <c r="E25" i="1"/>
  <c r="E34" i="1"/>
  <c r="C57" i="1"/>
  <c r="C25" i="1"/>
  <c r="C34" i="1"/>
  <c r="C63" i="1"/>
  <c r="G23" i="2"/>
  <c r="G30" i="2"/>
  <c r="G38" i="2"/>
  <c r="G43" i="2"/>
  <c r="E38" i="2"/>
  <c r="E43" i="2"/>
  <c r="G35" i="2"/>
  <c r="IV35" i="2"/>
  <c r="E65" i="1"/>
  <c r="C65" i="1"/>
  <c r="C47" i="2"/>
  <c r="D20" i="9" l="1"/>
  <c r="D17" i="9"/>
  <c r="D25" i="9"/>
  <c r="E46" i="9"/>
  <c r="E20" i="9"/>
  <c r="E17" i="9"/>
  <c r="E25" i="9"/>
  <c r="E34" i="9"/>
  <c r="D34" i="9"/>
</calcChain>
</file>

<file path=xl/sharedStrings.xml><?xml version="1.0" encoding="utf-8"?>
<sst xmlns="http://schemas.openxmlformats.org/spreadsheetml/2006/main" count="198" uniqueCount="106">
  <si>
    <t>EMPRESA EJEMPLO SAS</t>
  </si>
  <si>
    <t>NIT: 90096682665 - 1</t>
  </si>
  <si>
    <t xml:space="preserve"> </t>
  </si>
  <si>
    <t>ESTADO DE SITUACION FINANCIERA</t>
  </si>
  <si>
    <t>CIFRAS EXPRESADAS EN PESOS COLOMBIANOS</t>
  </si>
  <si>
    <t xml:space="preserve">A DICIEMBRE 31 </t>
  </si>
  <si>
    <t xml:space="preserve">ACTIVO CORRIENTE </t>
  </si>
  <si>
    <t>2019</t>
  </si>
  <si>
    <t>2018</t>
  </si>
  <si>
    <t>EFECTIVO Y EQUIVALENTES AL EFECTIVO</t>
  </si>
  <si>
    <t>NOTA 2</t>
  </si>
  <si>
    <t>Caja General</t>
  </si>
  <si>
    <t>DEPOSITOS EN ENTIDADES FINANCIERAS</t>
  </si>
  <si>
    <t>TOTAL EFECTIVO Y EQUIVALENTES AL EFECTIVO</t>
  </si>
  <si>
    <t xml:space="preserve">DEUDORES </t>
  </si>
  <si>
    <t>NOTA 3</t>
  </si>
  <si>
    <t>Cuentas por Cobrar</t>
  </si>
  <si>
    <t xml:space="preserve">TOTAL DEUDORES </t>
  </si>
  <si>
    <t>INVENTARIOS</t>
  </si>
  <si>
    <t>Materiales y Suministros</t>
  </si>
  <si>
    <t xml:space="preserve">TOTAL ACTIVO CORRIENTE </t>
  </si>
  <si>
    <t>PROPIEDADES, PLANTA Y EQUIPO</t>
  </si>
  <si>
    <t>NOTA 4</t>
  </si>
  <si>
    <t>Maquinaria y equipos</t>
  </si>
  <si>
    <t>Equipos de Computación y  Comunicación</t>
  </si>
  <si>
    <t>Muebles y Enseres</t>
  </si>
  <si>
    <t xml:space="preserve">Depreciación Acumulada </t>
  </si>
  <si>
    <t>TOTAL PROP., PLANTA Y EQUIPOS, NETO</t>
  </si>
  <si>
    <t xml:space="preserve">TOTAL ACTIVOS </t>
  </si>
  <si>
    <t xml:space="preserve">PASIVO CORRIENTE </t>
  </si>
  <si>
    <t xml:space="preserve">Obligaciones Financieras </t>
  </si>
  <si>
    <t>NOTA 5</t>
  </si>
  <si>
    <t>Pagares Corto Plazo</t>
  </si>
  <si>
    <t>CUENTAS POR PAGAR COMERCIALES Y OTRAS CUENTAS POR PAGAR</t>
  </si>
  <si>
    <t>NOTA 6</t>
  </si>
  <si>
    <t>PROVEEDORES</t>
  </si>
  <si>
    <t>Nacionales</t>
  </si>
  <si>
    <t xml:space="preserve">OTRAS CUENTAS POR PAGAR </t>
  </si>
  <si>
    <t>Acreedores Varios</t>
  </si>
  <si>
    <t>Impuestos Por Pagar</t>
  </si>
  <si>
    <t>BENEFICIO A LOS EMPLEADOS</t>
  </si>
  <si>
    <t>NOTA 7</t>
  </si>
  <si>
    <t xml:space="preserve">Obligaciones Laborales </t>
  </si>
  <si>
    <t xml:space="preserve">TOTAL PASIVO CORRIENTE </t>
  </si>
  <si>
    <t xml:space="preserve">PASIVO NO CORRIENTE </t>
  </si>
  <si>
    <t>Pagares Mediano Plazo</t>
  </si>
  <si>
    <t>TOTAL PASIVO</t>
  </si>
  <si>
    <t xml:space="preserve">PATRIMONIO </t>
  </si>
  <si>
    <t xml:space="preserve">Capital Social </t>
  </si>
  <si>
    <t>Utilidad Neta Acumulada Por Distribuir</t>
  </si>
  <si>
    <t>TOTAL PATRIMONIO</t>
  </si>
  <si>
    <t xml:space="preserve">TOTAL PASIVO Y PATRIMONIO </t>
  </si>
  <si>
    <t>JUAN PEREZ</t>
  </si>
  <si>
    <t>RODRIGO CARDENAS MONTAÑEZ</t>
  </si>
  <si>
    <t>Representante Legal</t>
  </si>
  <si>
    <t>Contador</t>
  </si>
  <si>
    <t>C.C: 7536534</t>
  </si>
  <si>
    <t>T.P: 36954 - T</t>
  </si>
  <si>
    <t>NIT: 90096680676 - 1</t>
  </si>
  <si>
    <t>ESTADO DE RESULTADO INTEGRAL</t>
  </si>
  <si>
    <t xml:space="preserve">PERIODO:  ENERO 1º  A  DICIEMBRE  31 </t>
  </si>
  <si>
    <t xml:space="preserve">                                                             CIFRAS EXPRESADAS EN PESOS COLOMBIANOS</t>
  </si>
  <si>
    <t xml:space="preserve">  </t>
  </si>
  <si>
    <t>VARIACION</t>
  </si>
  <si>
    <t>INGRESOS POR ACTIVIDADES ORDINARIAS - GANANCIALES Y OTROS INGRESOS</t>
  </si>
  <si>
    <t>NOTA 8</t>
  </si>
  <si>
    <t>Ingresos Operacionales Por Prestacion de servicios</t>
  </si>
  <si>
    <t>Ingresos Operacionales Por Venta de Materiales e insumos Electricos</t>
  </si>
  <si>
    <t>Mas:  Otros Ingresos</t>
  </si>
  <si>
    <t>MENOS: COSTOS Y GASTOS DE ACTIVIDADES ORDINARIAS</t>
  </si>
  <si>
    <t>NOTA 9</t>
  </si>
  <si>
    <t>Costo Mano de obra y Otros Gastos Para Prestación de Servicios</t>
  </si>
  <si>
    <t>UTILIDAD - PERDIDA BRUTA</t>
  </si>
  <si>
    <t xml:space="preserve"> MENOS: GASTOS OPERACIONALES</t>
  </si>
  <si>
    <t>NOTA 10</t>
  </si>
  <si>
    <t>Gastos de Administración</t>
  </si>
  <si>
    <t xml:space="preserve">Sub Total Ingresos No Operacionales </t>
  </si>
  <si>
    <t>UTILIDAD-PERDIDA OPERACIONAL</t>
  </si>
  <si>
    <t>MENOS: GASTOS NO OPERACIONALES</t>
  </si>
  <si>
    <t>NOTA 11</t>
  </si>
  <si>
    <t xml:space="preserve"> Gastos Financieros</t>
  </si>
  <si>
    <t>UTILIDAD-ANTES DE IMPUESTOS</t>
  </si>
  <si>
    <t>MENOS:</t>
  </si>
  <si>
    <t>PROVISION PARA IMPUESTOS</t>
  </si>
  <si>
    <t>UTILIDAD-PERDIDA ANTES DE RESERVA LEGAL</t>
  </si>
  <si>
    <t>RESERVA LEGAL</t>
  </si>
  <si>
    <t>UTILIDAD NETA DEL EJERCICIO</t>
  </si>
  <si>
    <t>OTROS RESULTADOS INTEGRALES</t>
  </si>
  <si>
    <t>ACTIVOS NETOS AL INICIO DEL PERIODO</t>
  </si>
  <si>
    <t>ACTIVOS NETOS AL FINAL DEL PERIODO</t>
  </si>
  <si>
    <t>CC: 7536543</t>
  </si>
  <si>
    <t xml:space="preserve">INDICADORES  FINANCIEROS </t>
  </si>
  <si>
    <t xml:space="preserve"> A DIC 2019</t>
  </si>
  <si>
    <t>A DIC 2018</t>
  </si>
  <si>
    <t>RAZON CORRIENTE O DE LIQUIDEZ</t>
  </si>
  <si>
    <t>FORMULA</t>
  </si>
  <si>
    <t>ACTIVO CORRIENTE</t>
  </si>
  <si>
    <t>PASIVO CORRIENTE</t>
  </si>
  <si>
    <t>CAPITAL DE TRABAJO</t>
  </si>
  <si>
    <t>ACTIVO CORRIENTE - PASIVO CORRIENTE</t>
  </si>
  <si>
    <t>NIVEL DE ENDEUDAMIENTO TOTAL</t>
  </si>
  <si>
    <t>PASIVO TOTAL</t>
  </si>
  <si>
    <t>ACTIVO TOTAL</t>
  </si>
  <si>
    <t>NIVEL DE ENDEUDAMIENTO CORTO PLAZO</t>
  </si>
  <si>
    <t>PRUEBA ACIDA</t>
  </si>
  <si>
    <t>ACTIVO CORRIENTE - INVENTARIO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</si>
</sst>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_(&quot;$&quot;\ * #,##0_);_(&quot;$&quot;\ * \(#,##0\);_(&quot;$&quot;\ * &quot;-&quot;_);_(@_)"/>
    <numFmt numFmtId="168" formatCode="_-&quot;$&quot;* #,##0_-;\-&quot;$&quot;* #,##0_-;_-&quot;$&quot;* &quot;-&quot;??_-;_-@_-"/>
    <numFmt numFmtId="169" formatCode="0.0%"/>
    <numFmt numFmtId="170" formatCode="_ * #,##0_ ;_ * \-#,##0_ ;_ * &quot;-&quot;??_ ;_ @_ "/>
  </numFmts>
  <fonts count="35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9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4"/>
      <name val="Times New Roman"/>
      <family val="1"/>
    </font>
    <font>
      <b/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Verdana"/>
      <family val="2"/>
    </font>
    <font>
      <u/>
      <sz val="10"/>
      <name val="Arial"/>
      <family val="2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b/>
      <sz val="14"/>
      <color theme="1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Arial"/>
      <family val="2"/>
    </font>
    <font>
      <b/>
      <i/>
      <sz val="11"/>
      <color rgb="FF272727"/>
      <name val="Arial"/>
      <family val="2"/>
    </font>
    <font>
      <b/>
      <sz val="12"/>
      <color theme="1"/>
      <name val="Arial Narrow"/>
      <family val="2"/>
    </font>
    <font>
      <sz val="10"/>
      <color rgb="FF500050"/>
      <name val="Arial"/>
      <family val="2"/>
    </font>
    <font>
      <u/>
      <sz val="10"/>
      <color rgb="FF500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0" fillId="0" borderId="0" xfId="0" applyNumberFormat="1"/>
    <xf numFmtId="3" fontId="3" fillId="0" borderId="0" xfId="0" applyNumberFormat="1" applyFont="1" applyAlignment="1">
      <alignment horizontal="center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3" fontId="2" fillId="0" borderId="0" xfId="1" applyNumberFormat="1" applyFont="1" applyBorder="1" applyAlignment="1">
      <alignment horizontal="right"/>
    </xf>
    <xf numFmtId="3" fontId="2" fillId="0" borderId="0" xfId="1" applyNumberFormat="1" applyFont="1" applyAlignment="1"/>
    <xf numFmtId="3" fontId="0" fillId="0" borderId="0" xfId="1" applyNumberFormat="1" applyFont="1"/>
    <xf numFmtId="3" fontId="2" fillId="0" borderId="0" xfId="1" applyNumberFormat="1" applyFont="1" applyAlignment="1">
      <alignment horizontal="left"/>
    </xf>
    <xf numFmtId="3" fontId="2" fillId="0" borderId="0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left"/>
    </xf>
    <xf numFmtId="3" fontId="2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Border="1"/>
    <xf numFmtId="3" fontId="7" fillId="0" borderId="0" xfId="0" applyNumberFormat="1" applyFont="1"/>
    <xf numFmtId="0" fontId="5" fillId="0" borderId="0" xfId="0" applyFont="1"/>
    <xf numFmtId="3" fontId="6" fillId="0" borderId="0" xfId="0" applyNumberFormat="1" applyFont="1" applyAlignment="1">
      <alignment horizontal="center"/>
    </xf>
    <xf numFmtId="3" fontId="10" fillId="0" borderId="0" xfId="0" applyNumberFormat="1" applyFont="1"/>
    <xf numFmtId="3" fontId="11" fillId="0" borderId="0" xfId="0" applyNumberFormat="1" applyFont="1"/>
    <xf numFmtId="3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12" fillId="0" borderId="0" xfId="0" applyNumberFormat="1" applyFont="1"/>
    <xf numFmtId="49" fontId="11" fillId="0" borderId="0" xfId="0" applyNumberFormat="1" applyFont="1" applyAlignment="1">
      <alignment horizontal="center"/>
    </xf>
    <xf numFmtId="49" fontId="12" fillId="0" borderId="0" xfId="0" applyNumberFormat="1" applyFont="1"/>
    <xf numFmtId="3" fontId="12" fillId="0" borderId="0" xfId="0" applyNumberFormat="1" applyFont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1" fillId="0" borderId="4" xfId="1" applyNumberFormat="1" applyFont="1" applyBorder="1" applyAlignment="1">
      <alignment horizontal="right"/>
    </xf>
    <xf numFmtId="3" fontId="13" fillId="0" borderId="0" xfId="0" applyNumberFormat="1" applyFont="1" applyAlignment="1">
      <alignment horizontal="left"/>
    </xf>
    <xf numFmtId="3" fontId="9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/>
    </xf>
    <xf numFmtId="3" fontId="15" fillId="0" borderId="0" xfId="0" applyNumberFormat="1" applyFont="1" applyAlignment="1">
      <alignment horizontal="center"/>
    </xf>
    <xf numFmtId="3" fontId="14" fillId="0" borderId="0" xfId="0" applyNumberFormat="1" applyFont="1" applyAlignment="1">
      <alignment horizontal="center"/>
    </xf>
    <xf numFmtId="0" fontId="8" fillId="0" borderId="0" xfId="0" applyFont="1"/>
    <xf numFmtId="3" fontId="12" fillId="0" borderId="0" xfId="0" applyNumberFormat="1" applyFont="1" applyAlignment="1">
      <alignment horizontal="left"/>
    </xf>
    <xf numFmtId="0" fontId="7" fillId="0" borderId="0" xfId="0" applyFont="1"/>
    <xf numFmtId="167" fontId="11" fillId="0" borderId="4" xfId="1" applyNumberFormat="1" applyFont="1" applyBorder="1" applyAlignment="1">
      <alignment horizontal="right" vertical="top"/>
    </xf>
    <xf numFmtId="3" fontId="7" fillId="0" borderId="0" xfId="0" applyNumberFormat="1" applyFont="1" applyAlignment="1">
      <alignment horizontal="right"/>
    </xf>
    <xf numFmtId="3" fontId="12" fillId="0" borderId="3" xfId="1" applyNumberFormat="1" applyFont="1" applyBorder="1" applyAlignment="1">
      <alignment horizontal="right"/>
    </xf>
    <xf numFmtId="3" fontId="12" fillId="0" borderId="4" xfId="1" applyNumberFormat="1" applyFont="1" applyBorder="1" applyAlignment="1">
      <alignment horizontal="right"/>
    </xf>
    <xf numFmtId="168" fontId="11" fillId="0" borderId="4" xfId="2" applyNumberFormat="1" applyFont="1" applyBorder="1" applyAlignment="1">
      <alignment horizontal="right"/>
    </xf>
    <xf numFmtId="3" fontId="11" fillId="0" borderId="3" xfId="1" applyNumberFormat="1" applyFont="1" applyBorder="1" applyAlignment="1">
      <alignment horizontal="right"/>
    </xf>
    <xf numFmtId="49" fontId="3" fillId="0" borderId="0" xfId="0" applyNumberFormat="1" applyFont="1" applyFill="1" applyAlignment="1">
      <alignment horizontal="center"/>
    </xf>
    <xf numFmtId="0" fontId="24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vertical="center"/>
    </xf>
    <xf numFmtId="3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center" wrapText="1"/>
    </xf>
    <xf numFmtId="3" fontId="12" fillId="0" borderId="0" xfId="1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left"/>
    </xf>
    <xf numFmtId="170" fontId="4" fillId="0" borderId="0" xfId="0" applyNumberFormat="1" applyFont="1" applyBorder="1"/>
    <xf numFmtId="170" fontId="4" fillId="0" borderId="5" xfId="0" applyNumberFormat="1" applyFont="1" applyBorder="1"/>
    <xf numFmtId="3" fontId="11" fillId="0" borderId="0" xfId="1" applyNumberFormat="1" applyFont="1" applyBorder="1" applyAlignment="1">
      <alignment horizontal="right"/>
    </xf>
    <xf numFmtId="49" fontId="5" fillId="0" borderId="0" xfId="0" applyNumberFormat="1" applyFont="1"/>
    <xf numFmtId="3" fontId="4" fillId="0" borderId="0" xfId="1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3" fontId="5" fillId="0" borderId="0" xfId="0" applyNumberFormat="1" applyFont="1"/>
    <xf numFmtId="3" fontId="5" fillId="0" borderId="0" xfId="1" applyNumberFormat="1" applyFont="1"/>
    <xf numFmtId="3" fontId="5" fillId="0" borderId="0" xfId="0" applyNumberFormat="1" applyFont="1" applyBorder="1"/>
    <xf numFmtId="3" fontId="4" fillId="0" borderId="0" xfId="0" applyNumberFormat="1" applyFont="1"/>
    <xf numFmtId="0" fontId="18" fillId="0" borderId="0" xfId="0" applyNumberFormat="1" applyFont="1" applyAlignment="1">
      <alignment horizontal="center"/>
    </xf>
    <xf numFmtId="3" fontId="16" fillId="0" borderId="0" xfId="0" applyNumberFormat="1" applyFont="1"/>
    <xf numFmtId="3" fontId="18" fillId="0" borderId="0" xfId="0" applyNumberFormat="1" applyFont="1" applyBorder="1" applyAlignment="1">
      <alignment horizontal="center"/>
    </xf>
    <xf numFmtId="3" fontId="16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 wrapText="1"/>
    </xf>
    <xf numFmtId="0" fontId="26" fillId="2" borderId="0" xfId="0" applyFont="1" applyFill="1" applyBorder="1" applyAlignment="1">
      <alignment horizontal="center" vertical="center"/>
    </xf>
    <xf numFmtId="3" fontId="16" fillId="0" borderId="0" xfId="0" applyNumberFormat="1" applyFont="1" applyAlignment="1">
      <alignment horizontal="center" wrapText="1"/>
    </xf>
    <xf numFmtId="3" fontId="18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center"/>
    </xf>
    <xf numFmtId="3" fontId="18" fillId="0" borderId="0" xfId="0" applyNumberFormat="1" applyFont="1" applyBorder="1" applyAlignment="1">
      <alignment horizontal="right"/>
    </xf>
    <xf numFmtId="3" fontId="16" fillId="0" borderId="0" xfId="0" applyNumberFormat="1" applyFont="1" applyAlignment="1">
      <alignment horizontal="left" wrapText="1"/>
    </xf>
    <xf numFmtId="3" fontId="18" fillId="0" borderId="5" xfId="0" applyNumberFormat="1" applyFont="1" applyBorder="1" applyAlignment="1">
      <alignment horizontal="right"/>
    </xf>
    <xf numFmtId="3" fontId="8" fillId="0" borderId="0" xfId="0" applyNumberFormat="1" applyFont="1"/>
    <xf numFmtId="3" fontId="16" fillId="0" borderId="0" xfId="0" applyNumberFormat="1" applyFont="1" applyAlignment="1">
      <alignment horizontal="right"/>
    </xf>
    <xf numFmtId="3" fontId="16" fillId="0" borderId="0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center" wrapText="1"/>
    </xf>
    <xf numFmtId="3" fontId="8" fillId="0" borderId="0" xfId="0" applyNumberFormat="1" applyFont="1" applyAlignment="1">
      <alignment horizontal="center" wrapText="1"/>
    </xf>
    <xf numFmtId="3" fontId="16" fillId="0" borderId="3" xfId="0" applyNumberFormat="1" applyFont="1" applyBorder="1" applyAlignment="1">
      <alignment horizontal="right"/>
    </xf>
    <xf numFmtId="3" fontId="15" fillId="0" borderId="0" xfId="0" applyNumberFormat="1" applyFont="1"/>
    <xf numFmtId="3" fontId="18" fillId="0" borderId="3" xfId="0" applyNumberFormat="1" applyFont="1" applyBorder="1" applyAlignment="1">
      <alignment horizontal="center"/>
    </xf>
    <xf numFmtId="3" fontId="18" fillId="0" borderId="4" xfId="0" applyNumberFormat="1" applyFont="1" applyBorder="1" applyAlignment="1">
      <alignment horizontal="right"/>
    </xf>
    <xf numFmtId="3" fontId="18" fillId="0" borderId="0" xfId="1" applyNumberFormat="1" applyFont="1" applyBorder="1" applyAlignment="1">
      <alignment horizontal="right"/>
    </xf>
    <xf numFmtId="3" fontId="18" fillId="0" borderId="4" xfId="1" applyNumberFormat="1" applyFont="1" applyBorder="1" applyAlignment="1">
      <alignment horizontal="right"/>
    </xf>
    <xf numFmtId="3" fontId="18" fillId="0" borderId="1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1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left"/>
    </xf>
    <xf numFmtId="3" fontId="5" fillId="0" borderId="0" xfId="1" applyNumberFormat="1" applyFont="1" applyAlignment="1"/>
    <xf numFmtId="3" fontId="5" fillId="0" borderId="0" xfId="1" applyNumberFormat="1" applyFont="1" applyAlignment="1">
      <alignment horizontal="left"/>
    </xf>
    <xf numFmtId="3" fontId="19" fillId="0" borderId="0" xfId="1" applyNumberFormat="1" applyFont="1" applyAlignment="1"/>
    <xf numFmtId="49" fontId="5" fillId="0" borderId="0" xfId="0" applyNumberFormat="1" applyFont="1" applyAlignment="1">
      <alignment horizontal="right"/>
    </xf>
    <xf numFmtId="3" fontId="19" fillId="0" borderId="0" xfId="1" applyNumberFormat="1" applyFont="1" applyAlignment="1">
      <alignment horizontal="left"/>
    </xf>
    <xf numFmtId="3" fontId="19" fillId="0" borderId="0" xfId="0" applyNumberFormat="1" applyFont="1" applyBorder="1" applyAlignment="1"/>
    <xf numFmtId="3" fontId="19" fillId="0" borderId="0" xfId="0" applyNumberFormat="1" applyFont="1"/>
    <xf numFmtId="3" fontId="19" fillId="0" borderId="0" xfId="0" applyNumberFormat="1" applyFont="1" applyBorder="1" applyAlignment="1">
      <alignment horizontal="right"/>
    </xf>
    <xf numFmtId="0" fontId="27" fillId="2" borderId="0" xfId="0" applyFont="1" applyFill="1" applyBorder="1" applyAlignment="1">
      <alignment vertical="center"/>
    </xf>
    <xf numFmtId="3" fontId="19" fillId="0" borderId="0" xfId="1" applyNumberFormat="1" applyFont="1"/>
    <xf numFmtId="3" fontId="5" fillId="0" borderId="5" xfId="1" applyNumberFormat="1" applyFont="1" applyBorder="1"/>
    <xf numFmtId="3" fontId="28" fillId="2" borderId="6" xfId="0" applyNumberFormat="1" applyFont="1" applyFill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/>
    </xf>
    <xf numFmtId="3" fontId="20" fillId="0" borderId="3" xfId="1" applyNumberFormat="1" applyFont="1" applyBorder="1" applyAlignment="1">
      <alignment horizontal="right"/>
    </xf>
    <xf numFmtId="3" fontId="20" fillId="0" borderId="0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right"/>
    </xf>
    <xf numFmtId="3" fontId="19" fillId="0" borderId="0" xfId="0" applyNumberFormat="1" applyFont="1" applyAlignment="1">
      <alignment horizontal="center"/>
    </xf>
    <xf numFmtId="3" fontId="20" fillId="0" borderId="4" xfId="1" applyNumberFormat="1" applyFont="1" applyBorder="1" applyAlignment="1">
      <alignment horizontal="right"/>
    </xf>
    <xf numFmtId="165" fontId="29" fillId="0" borderId="0" xfId="3" applyFont="1"/>
    <xf numFmtId="165" fontId="29" fillId="0" borderId="0" xfId="3" applyFont="1" applyBorder="1"/>
    <xf numFmtId="0" fontId="30" fillId="2" borderId="0" xfId="0" applyFont="1" applyFill="1" applyBorder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8" fillId="0" borderId="0" xfId="1" applyNumberFormat="1" applyFont="1" applyAlignment="1">
      <alignment horizontal="left"/>
    </xf>
    <xf numFmtId="3" fontId="8" fillId="0" borderId="0" xfId="1" applyNumberFormat="1" applyFont="1" applyAlignment="1"/>
    <xf numFmtId="49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 applyBorder="1"/>
    <xf numFmtId="0" fontId="12" fillId="0" borderId="0" xfId="0" applyFont="1"/>
    <xf numFmtId="0" fontId="0" fillId="0" borderId="0" xfId="0" applyBorder="1"/>
    <xf numFmtId="3" fontId="31" fillId="0" borderId="0" xfId="0" applyNumberFormat="1" applyFont="1" applyBorder="1" applyAlignment="1">
      <alignment horizontal="right" vertical="center" wrapText="1"/>
    </xf>
    <xf numFmtId="0" fontId="0" fillId="0" borderId="7" xfId="0" applyBorder="1"/>
    <xf numFmtId="3" fontId="2" fillId="0" borderId="8" xfId="0" applyNumberFormat="1" applyFont="1" applyBorder="1"/>
    <xf numFmtId="10" fontId="12" fillId="0" borderId="0" xfId="4" applyNumberFormat="1" applyFont="1"/>
    <xf numFmtId="10" fontId="12" fillId="0" borderId="0" xfId="4" applyNumberFormat="1" applyFont="1" applyAlignment="1">
      <alignment horizontal="right"/>
    </xf>
    <xf numFmtId="3" fontId="12" fillId="0" borderId="8" xfId="0" applyNumberFormat="1" applyFont="1" applyBorder="1"/>
    <xf numFmtId="10" fontId="2" fillId="0" borderId="0" xfId="4" applyNumberFormat="1" applyFont="1" applyAlignment="1">
      <alignment horizontal="right"/>
    </xf>
    <xf numFmtId="169" fontId="12" fillId="0" borderId="0" xfId="4" applyNumberFormat="1" applyFont="1" applyAlignment="1">
      <alignment horizontal="right"/>
    </xf>
    <xf numFmtId="10" fontId="16" fillId="0" borderId="0" xfId="4" applyNumberFormat="1" applyFont="1"/>
    <xf numFmtId="49" fontId="2" fillId="0" borderId="0" xfId="1" applyNumberFormat="1" applyFont="1" applyAlignment="1">
      <alignment horizontal="right"/>
    </xf>
    <xf numFmtId="49" fontId="12" fillId="0" borderId="0" xfId="1" applyNumberFormat="1" applyFont="1" applyAlignment="1">
      <alignment horizontal="right"/>
    </xf>
    <xf numFmtId="4" fontId="12" fillId="0" borderId="0" xfId="0" applyNumberFormat="1" applyFont="1"/>
    <xf numFmtId="3" fontId="11" fillId="0" borderId="0" xfId="0" applyNumberFormat="1" applyFont="1" applyAlignment="1">
      <alignment horizontal="center" wrapText="1"/>
    </xf>
    <xf numFmtId="0" fontId="0" fillId="0" borderId="9" xfId="0" applyBorder="1"/>
    <xf numFmtId="0" fontId="0" fillId="0" borderId="10" xfId="0" applyBorder="1"/>
    <xf numFmtId="3" fontId="7" fillId="0" borderId="0" xfId="0" applyNumberFormat="1" applyFont="1" applyBorder="1"/>
    <xf numFmtId="4" fontId="7" fillId="0" borderId="0" xfId="1" applyNumberFormat="1" applyFont="1" applyBorder="1" applyAlignment="1">
      <alignment horizontal="right"/>
    </xf>
    <xf numFmtId="0" fontId="8" fillId="0" borderId="0" xfId="0" applyFont="1" applyBorder="1"/>
    <xf numFmtId="0" fontId="0" fillId="0" borderId="8" xfId="0" applyBorder="1"/>
    <xf numFmtId="0" fontId="5" fillId="0" borderId="0" xfId="0" applyFont="1" applyBorder="1"/>
    <xf numFmtId="0" fontId="0" fillId="0" borderId="0" xfId="0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3" fillId="3" borderId="0" xfId="0" applyFont="1" applyFill="1" applyBorder="1" applyAlignment="1">
      <alignment horizontal="justify" vertical="center" wrapText="1"/>
    </xf>
    <xf numFmtId="0" fontId="34" fillId="3" borderId="0" xfId="0" applyFont="1" applyFill="1" applyBorder="1" applyAlignment="1">
      <alignment horizontal="justify" vertical="center" wrapText="1"/>
    </xf>
    <xf numFmtId="3" fontId="2" fillId="0" borderId="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3" fillId="3" borderId="0" xfId="0" applyFont="1" applyFill="1" applyBorder="1" applyAlignment="1">
      <alignment horizontal="left" wrapText="1"/>
    </xf>
    <xf numFmtId="0" fontId="23" fillId="0" borderId="0" xfId="0" applyFont="1" applyAlignment="1">
      <alignment horizontal="center"/>
    </xf>
    <xf numFmtId="3" fontId="8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3" fontId="19" fillId="0" borderId="0" xfId="0" applyNumberFormat="1" applyFont="1" applyAlignment="1">
      <alignment horizontal="left"/>
    </xf>
    <xf numFmtId="49" fontId="17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3" fontId="15" fillId="0" borderId="0" xfId="0" applyNumberFormat="1" applyFont="1" applyBorder="1" applyAlignment="1">
      <alignment horizontal="right" vertical="center" wrapText="1"/>
    </xf>
    <xf numFmtId="3" fontId="8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center"/>
    </xf>
    <xf numFmtId="3" fontId="19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0" fillId="0" borderId="0" xfId="0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17" fillId="0" borderId="8" xfId="0" applyNumberFormat="1" applyFont="1" applyBorder="1" applyAlignment="1">
      <alignment horizontal="center"/>
    </xf>
    <xf numFmtId="3" fontId="17" fillId="0" borderId="0" xfId="0" applyNumberFormat="1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32" fillId="2" borderId="0" xfId="0" applyFont="1" applyFill="1" applyAlignment="1">
      <alignment horizontal="center" vertical="center"/>
    </xf>
  </cellXfs>
  <cellStyles count="5">
    <cellStyle name="Millares" xfId="1" builtinId="3"/>
    <cellStyle name="Moneda" xfId="2" builtinId="4"/>
    <cellStyle name="Moneda [0]" xfId="3" builtinId="7"/>
    <cellStyle name="Normal" xfId="0" builtinId="0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s-CO"/>
              <a:t>LIQUIDEZ CORRIENTE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'INDICADORES FINANCIEROS'!$D$14:$E$14</c:f>
              <c:strCache>
                <c:ptCount val="2"/>
                <c:pt idx="0">
                  <c:v> A DIC 2019</c:v>
                </c:pt>
                <c:pt idx="1">
                  <c:v>A DIC 2018</c:v>
                </c:pt>
              </c:strCache>
            </c:strRef>
          </c:cat>
          <c:val>
            <c:numRef>
              <c:f>'INDICADORES FINANCIEROS'!$D$17:$E$17</c:f>
              <c:numCache>
                <c:formatCode>#,##0.00</c:formatCode>
                <c:ptCount val="2"/>
                <c:pt idx="0">
                  <c:v>2.0538455247025014</c:v>
                </c:pt>
                <c:pt idx="1">
                  <c:v>0.94659546795934335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0-4A01-A544-E41041EBD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3608719"/>
        <c:axId val="1"/>
      </c:barChart>
      <c:catAx>
        <c:axId val="121360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136087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s-CO"/>
              <a:t>ENDEUDAMIENTO TOTAL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val>
            <c:numRef>
              <c:f>'INDICADORES FINANCIEROS'!$D$25:$E$25</c:f>
              <c:numCache>
                <c:formatCode>0.00%</c:formatCode>
                <c:ptCount val="2"/>
                <c:pt idx="0">
                  <c:v>0.52826407867616143</c:v>
                </c:pt>
                <c:pt idx="1">
                  <c:v>0.73218856281577016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C-4A47-84AE-3054935D0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3609519"/>
        <c:axId val="1"/>
      </c:barChart>
      <c:catAx>
        <c:axId val="1213609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136095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s-CO"/>
              <a:t>ENDEUDAMIENTO TOTAL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val>
            <c:numRef>
              <c:f>'INDICADORES FINANCIEROS'!$D$34:$E$34</c:f>
              <c:numCache>
                <c:formatCode>0.00%</c:formatCode>
                <c:ptCount val="2"/>
                <c:pt idx="0">
                  <c:v>0.25076997234500731</c:v>
                </c:pt>
                <c:pt idx="1">
                  <c:v>0.36668570252118093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C-456C-B0D1-952B12486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3605119"/>
        <c:axId val="1"/>
      </c:barChart>
      <c:catAx>
        <c:axId val="1213605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136051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PRUEBA ACIDA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val>
            <c:numRef>
              <c:f>'INDICADORES FINANCIEROS'!$D$25:$E$25</c:f>
              <c:numCache>
                <c:formatCode>0.00%</c:formatCode>
                <c:ptCount val="2"/>
                <c:pt idx="0">
                  <c:v>0.52826407867616143</c:v>
                </c:pt>
                <c:pt idx="1">
                  <c:v>0.73218856281577016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27-43B4-B68D-14C3F5409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3609919"/>
        <c:axId val="1"/>
      </c:barChart>
      <c:catAx>
        <c:axId val="1213609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136099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8</xdr:row>
      <xdr:rowOff>76200</xdr:rowOff>
    </xdr:from>
    <xdr:to>
      <xdr:col>8</xdr:col>
      <xdr:colOff>742950</xdr:colOff>
      <xdr:row>19</xdr:row>
      <xdr:rowOff>28575</xdr:rowOff>
    </xdr:to>
    <xdr:graphicFrame macro="">
      <xdr:nvGraphicFramePr>
        <xdr:cNvPr id="3084" name="Gráfico 2">
          <a:extLst>
            <a:ext uri="{FF2B5EF4-FFF2-40B4-BE49-F238E27FC236}">
              <a16:creationId xmlns:a16="http://schemas.microsoft.com/office/drawing/2014/main" id="{8930CCC0-629E-4456-BA8F-6B3BD24BA8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20</xdr:row>
      <xdr:rowOff>0</xdr:rowOff>
    </xdr:from>
    <xdr:to>
      <xdr:col>8</xdr:col>
      <xdr:colOff>733425</xdr:colOff>
      <xdr:row>29</xdr:row>
      <xdr:rowOff>9525</xdr:rowOff>
    </xdr:to>
    <xdr:graphicFrame macro="">
      <xdr:nvGraphicFramePr>
        <xdr:cNvPr id="3085" name="Gráfico 4">
          <a:extLst>
            <a:ext uri="{FF2B5EF4-FFF2-40B4-BE49-F238E27FC236}">
              <a16:creationId xmlns:a16="http://schemas.microsoft.com/office/drawing/2014/main" id="{5059D0E8-7F29-4034-89AD-19EC10FDE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30</xdr:row>
      <xdr:rowOff>0</xdr:rowOff>
    </xdr:from>
    <xdr:to>
      <xdr:col>8</xdr:col>
      <xdr:colOff>514350</xdr:colOff>
      <xdr:row>40</xdr:row>
      <xdr:rowOff>9525</xdr:rowOff>
    </xdr:to>
    <xdr:graphicFrame macro="">
      <xdr:nvGraphicFramePr>
        <xdr:cNvPr id="3086" name="Gráfico 5">
          <a:extLst>
            <a:ext uri="{FF2B5EF4-FFF2-40B4-BE49-F238E27FC236}">
              <a16:creationId xmlns:a16="http://schemas.microsoft.com/office/drawing/2014/main" id="{699791F7-D1C3-4CF4-AC9E-8B2666D79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42</xdr:row>
      <xdr:rowOff>0</xdr:rowOff>
    </xdr:from>
    <xdr:to>
      <xdr:col>8</xdr:col>
      <xdr:colOff>514350</xdr:colOff>
      <xdr:row>52</xdr:row>
      <xdr:rowOff>9525</xdr:rowOff>
    </xdr:to>
    <xdr:graphicFrame macro="">
      <xdr:nvGraphicFramePr>
        <xdr:cNvPr id="3087" name="Gráfico 6">
          <a:extLst>
            <a:ext uri="{FF2B5EF4-FFF2-40B4-BE49-F238E27FC236}">
              <a16:creationId xmlns:a16="http://schemas.microsoft.com/office/drawing/2014/main" id="{BC28D4E0-C814-4F69-B526-891224D4D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"/>
  <sheetViews>
    <sheetView view="pageBreakPreview" topLeftCell="A52" zoomScale="114" zoomScaleNormal="100" zoomScaleSheetLayoutView="100" workbookViewId="0">
      <selection activeCell="A71" sqref="A71"/>
    </sheetView>
  </sheetViews>
  <sheetFormatPr defaultRowHeight="12.75"/>
  <cols>
    <col min="1" max="1" width="35.42578125" bestFit="1" customWidth="1"/>
    <col min="2" max="2" width="13.5703125" customWidth="1"/>
    <col min="3" max="3" width="16.140625" customWidth="1"/>
    <col min="4" max="4" width="4.5703125" customWidth="1"/>
    <col min="5" max="5" width="16.7109375" style="17" customWidth="1"/>
    <col min="6" max="6" width="4.42578125" style="23" customWidth="1"/>
    <col min="7" max="7" width="12.85546875" style="11" hidden="1" customWidth="1"/>
    <col min="8" max="8" width="14.85546875" customWidth="1"/>
    <col min="9" max="256" width="11.42578125" customWidth="1"/>
  </cols>
  <sheetData>
    <row r="1" spans="1:8" ht="18.75">
      <c r="A1" s="166" t="s">
        <v>0</v>
      </c>
      <c r="B1" s="166"/>
      <c r="C1" s="166"/>
      <c r="D1" s="166"/>
      <c r="E1" s="166"/>
      <c r="F1" s="166"/>
      <c r="G1" s="166"/>
      <c r="H1" s="166"/>
    </row>
    <row r="2" spans="1:8" ht="18.75">
      <c r="A2" s="166" t="s">
        <v>1</v>
      </c>
      <c r="B2" s="166"/>
      <c r="C2" s="166"/>
      <c r="D2" s="166"/>
      <c r="E2" s="166"/>
      <c r="F2" s="166"/>
      <c r="G2" s="166"/>
      <c r="H2" s="166"/>
    </row>
    <row r="3" spans="1:8">
      <c r="A3" s="167" t="s">
        <v>2</v>
      </c>
      <c r="B3" s="167"/>
      <c r="C3" s="167"/>
      <c r="D3" s="167"/>
      <c r="E3" s="167"/>
      <c r="F3" s="167"/>
      <c r="G3" s="167"/>
      <c r="H3" s="167"/>
    </row>
    <row r="4" spans="1:8" ht="18.75">
      <c r="A4" s="166" t="s">
        <v>3</v>
      </c>
      <c r="B4" s="166"/>
      <c r="C4" s="166"/>
      <c r="D4" s="166"/>
      <c r="E4" s="166"/>
      <c r="F4" s="166"/>
      <c r="G4" s="166"/>
      <c r="H4" s="166"/>
    </row>
    <row r="5" spans="1:8">
      <c r="A5" s="167" t="s">
        <v>4</v>
      </c>
      <c r="B5" s="167"/>
      <c r="C5" s="167"/>
      <c r="D5" s="167"/>
      <c r="E5" s="167"/>
      <c r="F5" s="167"/>
      <c r="G5" s="167"/>
      <c r="H5" s="167"/>
    </row>
    <row r="6" spans="1:8" ht="14.25">
      <c r="A6" s="170" t="s">
        <v>5</v>
      </c>
      <c r="B6" s="170"/>
      <c r="C6" s="170"/>
      <c r="D6" s="170"/>
      <c r="E6" s="170"/>
      <c r="F6" s="170"/>
      <c r="G6" s="170"/>
      <c r="H6" s="170"/>
    </row>
    <row r="7" spans="1:8">
      <c r="A7" s="2"/>
      <c r="B7" s="2"/>
      <c r="C7" s="2"/>
      <c r="D7" s="2"/>
      <c r="E7" s="13"/>
      <c r="F7" s="21"/>
      <c r="G7" s="7"/>
      <c r="H7" s="2"/>
    </row>
    <row r="8" spans="1:8" ht="15.75">
      <c r="A8" s="30" t="s">
        <v>6</v>
      </c>
      <c r="B8" s="2"/>
      <c r="C8" s="34" t="s">
        <v>7</v>
      </c>
      <c r="D8" s="35" t="s">
        <v>2</v>
      </c>
      <c r="E8" s="34" t="s">
        <v>8</v>
      </c>
      <c r="F8" s="22"/>
      <c r="G8" s="12"/>
      <c r="H8" s="20"/>
    </row>
    <row r="9" spans="1:8">
      <c r="A9" s="2"/>
      <c r="B9" s="2"/>
      <c r="C9" s="2"/>
      <c r="D9" s="2"/>
      <c r="E9" s="13"/>
      <c r="F9" s="21"/>
      <c r="G9" s="7"/>
      <c r="H9" s="2" t="s">
        <v>2</v>
      </c>
    </row>
    <row r="10" spans="1:8" ht="13.5">
      <c r="A10" s="57" t="s">
        <v>9</v>
      </c>
      <c r="B10" s="58" t="s">
        <v>10</v>
      </c>
      <c r="C10" s="7"/>
      <c r="D10" s="7"/>
      <c r="E10" s="13"/>
      <c r="F10" s="21"/>
      <c r="G10" s="7"/>
      <c r="H10" s="2"/>
    </row>
    <row r="11" spans="1:8" ht="18.75">
      <c r="A11" s="40" t="s">
        <v>11</v>
      </c>
      <c r="B11" s="26"/>
      <c r="C11" s="36">
        <v>12000000</v>
      </c>
      <c r="D11" s="48"/>
      <c r="E11" s="36">
        <v>1000000</v>
      </c>
      <c r="F11" s="8"/>
      <c r="G11" s="8"/>
      <c r="H11" s="4"/>
    </row>
    <row r="12" spans="1:8" ht="15.75">
      <c r="A12" s="113" t="s">
        <v>12</v>
      </c>
      <c r="B12" s="26"/>
      <c r="C12" s="36">
        <v>5363000</v>
      </c>
      <c r="D12" s="48"/>
      <c r="E12" s="36">
        <v>16191716</v>
      </c>
      <c r="F12" s="8"/>
      <c r="G12" s="8"/>
      <c r="H12" s="4"/>
    </row>
    <row r="13" spans="1:8" ht="16.5" thickBot="1">
      <c r="A13" s="59" t="s">
        <v>13</v>
      </c>
      <c r="B13" s="26"/>
      <c r="C13" s="52">
        <f>SUM(C11:C12)</f>
        <v>17363000</v>
      </c>
      <c r="D13" s="48"/>
      <c r="E13" s="52">
        <f>SUM(E11:E12)</f>
        <v>17191716</v>
      </c>
      <c r="F13" s="8"/>
      <c r="G13" s="9"/>
      <c r="H13" s="4" t="s">
        <v>2</v>
      </c>
    </row>
    <row r="14" spans="1:8" ht="16.5" thickTop="1">
      <c r="A14" s="6"/>
      <c r="B14" s="26"/>
      <c r="C14" s="48"/>
      <c r="D14" s="48"/>
      <c r="E14" s="48"/>
      <c r="F14" s="8"/>
      <c r="G14" s="5"/>
      <c r="H14" s="3"/>
    </row>
    <row r="15" spans="1:8" ht="15.75">
      <c r="A15" s="29" t="s">
        <v>14</v>
      </c>
      <c r="B15" s="58" t="s">
        <v>15</v>
      </c>
      <c r="C15" s="48"/>
      <c r="D15" s="48"/>
      <c r="E15" s="48"/>
      <c r="F15" s="8"/>
      <c r="G15" s="5"/>
      <c r="H15" s="3"/>
    </row>
    <row r="16" spans="1:8" ht="15.75">
      <c r="A16" s="31" t="s">
        <v>16</v>
      </c>
      <c r="B16" s="26"/>
      <c r="C16" s="36">
        <v>55761000</v>
      </c>
      <c r="D16" s="48"/>
      <c r="E16" s="36">
        <v>135370127</v>
      </c>
      <c r="F16" s="8"/>
      <c r="G16" s="5"/>
      <c r="H16" s="3"/>
    </row>
    <row r="17" spans="1:11" ht="16.5" thickBot="1">
      <c r="A17" s="29" t="s">
        <v>17</v>
      </c>
      <c r="B17" s="26"/>
      <c r="C17" s="55">
        <f>SUM(C16:C16)</f>
        <v>55761000</v>
      </c>
      <c r="D17" s="29"/>
      <c r="E17" s="55">
        <f>SUM(E16:E16)</f>
        <v>135370127</v>
      </c>
      <c r="F17" s="8"/>
      <c r="G17" s="9"/>
      <c r="H17" s="4"/>
    </row>
    <row r="18" spans="1:11" ht="16.5" hidden="1" thickTop="1">
      <c r="A18" s="6"/>
      <c r="B18" s="26"/>
      <c r="C18" s="36"/>
      <c r="D18" s="48"/>
      <c r="E18" s="36"/>
      <c r="F18" s="8"/>
      <c r="G18" s="5"/>
      <c r="H18" s="3"/>
    </row>
    <row r="19" spans="1:11" ht="16.5" hidden="1" thickTop="1">
      <c r="A19" s="6"/>
      <c r="B19" s="26"/>
      <c r="C19" s="36"/>
      <c r="D19" s="48"/>
      <c r="E19" s="36"/>
      <c r="F19" s="8"/>
      <c r="G19" s="5"/>
      <c r="H19" s="3"/>
    </row>
    <row r="20" spans="1:11" ht="16.5" hidden="1" thickTop="1">
      <c r="A20" s="6"/>
      <c r="B20" s="26"/>
      <c r="C20" s="36"/>
      <c r="D20" s="48"/>
      <c r="E20" s="36"/>
      <c r="F20" s="8"/>
      <c r="G20" s="8"/>
      <c r="H20" s="4"/>
    </row>
    <row r="21" spans="1:11" ht="16.5" thickTop="1">
      <c r="A21" s="6"/>
      <c r="B21" s="26"/>
      <c r="C21" s="36"/>
      <c r="D21" s="48"/>
      <c r="E21" s="36"/>
      <c r="F21" s="8"/>
      <c r="G21" s="8"/>
      <c r="H21" s="4"/>
    </row>
    <row r="22" spans="1:11" ht="15.75">
      <c r="A22" s="29" t="s">
        <v>18</v>
      </c>
      <c r="B22" s="26"/>
      <c r="C22" s="36"/>
      <c r="D22" s="48"/>
      <c r="E22" s="36"/>
      <c r="F22" s="8"/>
      <c r="G22" s="8"/>
      <c r="H22" s="4"/>
    </row>
    <row r="23" spans="1:11" ht="15.75">
      <c r="A23" s="31" t="s">
        <v>19</v>
      </c>
      <c r="B23" s="26"/>
      <c r="C23" s="38">
        <v>149390000</v>
      </c>
      <c r="D23" s="48"/>
      <c r="E23" s="38">
        <v>51157000</v>
      </c>
      <c r="F23" s="8"/>
      <c r="G23" s="8"/>
      <c r="H23" s="4"/>
    </row>
    <row r="24" spans="1:11" ht="15">
      <c r="A24" s="6"/>
      <c r="B24" s="26"/>
      <c r="C24" s="51"/>
      <c r="D24" s="31"/>
      <c r="E24" s="51"/>
      <c r="F24" s="8"/>
      <c r="G24" s="5"/>
      <c r="H24" s="3"/>
    </row>
    <row r="25" spans="1:11" ht="16.5" thickBot="1">
      <c r="A25" s="29" t="s">
        <v>20</v>
      </c>
      <c r="B25" s="26"/>
      <c r="C25" s="39">
        <f>SUM(C13+C17+C23)</f>
        <v>222514000</v>
      </c>
      <c r="D25" s="29"/>
      <c r="E25" s="39">
        <f>SUM(E13+E17+E23)</f>
        <v>203718843</v>
      </c>
      <c r="F25" s="8"/>
      <c r="G25" s="9"/>
      <c r="H25" s="4"/>
    </row>
    <row r="26" spans="1:11" ht="15" thickTop="1">
      <c r="A26" s="6"/>
      <c r="B26" s="26"/>
      <c r="C26" s="5"/>
      <c r="D26" s="6"/>
      <c r="E26" s="5"/>
      <c r="F26" s="8"/>
      <c r="G26" s="5"/>
      <c r="H26" s="3"/>
      <c r="J26" s="134"/>
      <c r="K26" s="134"/>
    </row>
    <row r="27" spans="1:11">
      <c r="A27" s="60" t="s">
        <v>21</v>
      </c>
      <c r="B27" s="58" t="s">
        <v>22</v>
      </c>
      <c r="C27" s="5"/>
      <c r="D27" s="6"/>
      <c r="E27" s="5"/>
      <c r="F27" s="8"/>
      <c r="G27" s="5"/>
      <c r="H27" s="3"/>
      <c r="J27" s="134"/>
      <c r="K27" s="134"/>
    </row>
    <row r="28" spans="1:11" ht="15.75">
      <c r="A28" s="31" t="s">
        <v>23</v>
      </c>
      <c r="B28" s="26"/>
      <c r="C28" s="36">
        <v>213700000</v>
      </c>
      <c r="D28" s="48"/>
      <c r="E28" s="36">
        <v>388184953</v>
      </c>
      <c r="F28" s="8"/>
      <c r="G28" s="5"/>
      <c r="H28" s="3"/>
      <c r="J28" s="135"/>
      <c r="K28" s="135"/>
    </row>
    <row r="29" spans="1:11" ht="15.75">
      <c r="A29" s="31" t="s">
        <v>24</v>
      </c>
      <c r="B29" s="26"/>
      <c r="C29" s="36">
        <v>8520000</v>
      </c>
      <c r="D29" s="48"/>
      <c r="E29" s="36">
        <v>4527000</v>
      </c>
      <c r="F29" s="8"/>
      <c r="G29" s="5"/>
      <c r="H29" s="3"/>
      <c r="J29" s="135"/>
      <c r="K29" s="135"/>
    </row>
    <row r="30" spans="1:11" ht="15.75">
      <c r="A30" s="31" t="s">
        <v>25</v>
      </c>
      <c r="B30" s="26"/>
      <c r="C30" s="36">
        <v>12178000</v>
      </c>
      <c r="D30" s="48"/>
      <c r="E30" s="36">
        <v>10268000</v>
      </c>
      <c r="F30" s="8"/>
      <c r="G30" s="5"/>
      <c r="H30" s="3"/>
      <c r="J30" s="135"/>
      <c r="K30" s="135"/>
    </row>
    <row r="31" spans="1:11" ht="16.5" thickBot="1">
      <c r="A31" s="31" t="s">
        <v>26</v>
      </c>
      <c r="B31" s="26"/>
      <c r="C31" s="36">
        <v>-24881873</v>
      </c>
      <c r="D31" s="48"/>
      <c r="E31" s="36">
        <v>-19787047</v>
      </c>
      <c r="F31" s="8"/>
      <c r="G31" s="10"/>
      <c r="H31" s="5" t="s">
        <v>2</v>
      </c>
      <c r="J31" s="135"/>
      <c r="K31" s="135"/>
    </row>
    <row r="32" spans="1:11" ht="16.5" thickBot="1">
      <c r="A32" s="32" t="s">
        <v>27</v>
      </c>
      <c r="B32" s="26"/>
      <c r="C32" s="55">
        <f>SUM(C28:C31)</f>
        <v>209516127</v>
      </c>
      <c r="D32" s="29"/>
      <c r="E32" s="55">
        <f>SUM(E28:E31)</f>
        <v>383192906</v>
      </c>
      <c r="F32" s="8"/>
      <c r="G32" s="9"/>
      <c r="H32" s="4"/>
      <c r="J32" s="168"/>
      <c r="K32" s="168"/>
    </row>
    <row r="33" spans="1:11" ht="15.75" thickTop="1">
      <c r="A33" s="47"/>
      <c r="B33" s="44"/>
      <c r="C33" s="131"/>
      <c r="D33" s="1"/>
      <c r="E33" s="131"/>
      <c r="H33" s="4"/>
      <c r="J33" s="168"/>
      <c r="K33" s="168"/>
    </row>
    <row r="34" spans="1:11" ht="16.5" thickBot="1">
      <c r="A34" s="29" t="s">
        <v>28</v>
      </c>
      <c r="B34" s="26"/>
      <c r="C34" s="54">
        <f>SUM(C25+C32)</f>
        <v>432030127</v>
      </c>
      <c r="D34" s="29"/>
      <c r="E34" s="54">
        <f>SUM(E25+E32)</f>
        <v>586911749</v>
      </c>
      <c r="F34" s="8"/>
      <c r="G34" s="9"/>
      <c r="H34" s="4"/>
      <c r="J34" s="134"/>
      <c r="K34" s="134"/>
    </row>
    <row r="35" spans="1:11" ht="15" thickTop="1">
      <c r="A35" s="6"/>
      <c r="B35" s="26"/>
      <c r="C35" s="5"/>
      <c r="D35" s="6"/>
      <c r="E35" s="5"/>
      <c r="F35" s="8"/>
      <c r="G35" s="5"/>
      <c r="H35" s="3"/>
    </row>
    <row r="36" spans="1:11" ht="15.75">
      <c r="A36" s="29" t="s">
        <v>29</v>
      </c>
      <c r="B36" s="26"/>
      <c r="C36" s="164" t="s">
        <v>2</v>
      </c>
      <c r="D36" s="6" t="s">
        <v>2</v>
      </c>
      <c r="E36" s="56" t="s">
        <v>2</v>
      </c>
      <c r="F36" s="22"/>
      <c r="G36" s="12"/>
      <c r="H36" s="164"/>
    </row>
    <row r="37" spans="1:11" ht="15.75">
      <c r="A37" s="29"/>
      <c r="B37" s="26"/>
      <c r="C37" s="5"/>
      <c r="D37" s="6"/>
      <c r="E37" s="5"/>
      <c r="F37" s="22"/>
      <c r="G37" s="12"/>
      <c r="H37" s="164"/>
    </row>
    <row r="38" spans="1:11" ht="15.75">
      <c r="A38" s="29" t="s">
        <v>30</v>
      </c>
      <c r="B38" s="58" t="s">
        <v>31</v>
      </c>
      <c r="C38" s="5"/>
      <c r="D38" s="6"/>
      <c r="E38" s="5"/>
      <c r="F38" s="22"/>
      <c r="G38" s="12"/>
      <c r="H38" s="164"/>
    </row>
    <row r="39" spans="1:11" ht="15.75">
      <c r="A39" s="49" t="s">
        <v>32</v>
      </c>
      <c r="B39" s="44"/>
      <c r="C39" s="37">
        <v>50000000</v>
      </c>
      <c r="D39" s="132"/>
      <c r="E39" s="37">
        <v>97000000</v>
      </c>
      <c r="F39" s="22"/>
      <c r="G39" s="12"/>
      <c r="H39" s="164"/>
    </row>
    <row r="40" spans="1:11" ht="15.75">
      <c r="A40" s="25"/>
      <c r="B40" s="44"/>
      <c r="C40" s="36"/>
      <c r="D40" s="133"/>
      <c r="E40" s="36"/>
      <c r="F40" s="22"/>
      <c r="G40" s="12"/>
      <c r="H40" s="164"/>
    </row>
    <row r="41" spans="1:11" ht="26.25">
      <c r="A41" s="61" t="s">
        <v>33</v>
      </c>
      <c r="B41" s="58" t="s">
        <v>34</v>
      </c>
      <c r="C41" s="1"/>
      <c r="D41" s="36"/>
      <c r="E41" s="1"/>
      <c r="F41" s="22"/>
      <c r="G41" s="12"/>
      <c r="H41" s="164"/>
    </row>
    <row r="42" spans="1:11" ht="15.75">
      <c r="A42" s="32" t="s">
        <v>35</v>
      </c>
      <c r="B42" s="26"/>
      <c r="C42" s="1"/>
      <c r="D42" s="36"/>
      <c r="E42" s="1"/>
      <c r="F42" s="22"/>
      <c r="G42" s="12"/>
      <c r="H42" s="164"/>
    </row>
    <row r="43" spans="1:11" ht="15.75">
      <c r="A43" s="31" t="s">
        <v>36</v>
      </c>
      <c r="B43" s="26"/>
      <c r="C43" s="124">
        <v>30753271</v>
      </c>
      <c r="D43" s="63"/>
      <c r="E43" s="37">
        <v>0</v>
      </c>
      <c r="F43" s="8"/>
      <c r="G43" s="5"/>
      <c r="H43" s="3"/>
    </row>
    <row r="44" spans="1:11" ht="15.75">
      <c r="A44" s="32" t="s">
        <v>37</v>
      </c>
      <c r="B44" s="45"/>
      <c r="C44" s="48"/>
      <c r="D44" s="48"/>
      <c r="E44" s="48"/>
      <c r="F44" s="8"/>
      <c r="G44" s="5"/>
      <c r="H44" s="3"/>
    </row>
    <row r="45" spans="1:11" ht="15.75">
      <c r="A45" s="31" t="s">
        <v>38</v>
      </c>
      <c r="B45" s="45"/>
      <c r="C45" s="123">
        <f>6496964+3436300</f>
        <v>9933264</v>
      </c>
      <c r="D45" s="48"/>
      <c r="E45" s="36">
        <f>118212147-16720268</f>
        <v>101491879</v>
      </c>
      <c r="F45" s="8"/>
      <c r="G45" s="5"/>
      <c r="H45" s="3"/>
    </row>
    <row r="46" spans="1:11" ht="15.75">
      <c r="A46" s="31" t="s">
        <v>39</v>
      </c>
      <c r="B46" s="45"/>
      <c r="C46" s="124">
        <v>6352000</v>
      </c>
      <c r="D46" s="63"/>
      <c r="E46" s="37">
        <v>16720268</v>
      </c>
      <c r="F46" s="8"/>
      <c r="G46" s="5"/>
      <c r="H46" s="3"/>
    </row>
    <row r="47" spans="1:11" ht="15.75">
      <c r="A47" s="61"/>
      <c r="B47" s="45"/>
      <c r="C47" s="62"/>
      <c r="D47" s="63"/>
      <c r="E47" s="62" t="s">
        <v>2</v>
      </c>
      <c r="F47" s="8"/>
      <c r="G47" s="5"/>
      <c r="H47" s="3"/>
    </row>
    <row r="48" spans="1:11" ht="15.75">
      <c r="A48" s="32" t="s">
        <v>40</v>
      </c>
      <c r="B48" s="58" t="s">
        <v>41</v>
      </c>
      <c r="C48" s="36"/>
      <c r="D48" s="48"/>
      <c r="E48" s="36"/>
      <c r="F48" s="8"/>
      <c r="G48" s="5"/>
      <c r="H48" s="3"/>
    </row>
    <row r="49" spans="1:8" ht="15.75">
      <c r="A49" s="31" t="s">
        <v>42</v>
      </c>
      <c r="B49" s="45"/>
      <c r="C49" s="37">
        <v>11301648</v>
      </c>
      <c r="D49" s="63"/>
      <c r="E49" s="37">
        <v>0</v>
      </c>
      <c r="F49" s="8"/>
      <c r="G49" s="5"/>
      <c r="H49" s="3"/>
    </row>
    <row r="50" spans="1:8" ht="15.75">
      <c r="A50" s="6"/>
      <c r="B50" s="45"/>
      <c r="C50" s="36"/>
      <c r="D50" s="48"/>
      <c r="E50" s="36"/>
      <c r="F50" s="8"/>
      <c r="G50" s="8"/>
      <c r="H50" s="4"/>
    </row>
    <row r="51" spans="1:8" ht="15.75">
      <c r="A51" s="29" t="s">
        <v>43</v>
      </c>
      <c r="B51" s="45"/>
      <c r="C51" s="55">
        <f>SUM(C39:C50)</f>
        <v>108340183</v>
      </c>
      <c r="D51" s="29"/>
      <c r="E51" s="55">
        <f>SUM(E39:E50)</f>
        <v>215212147</v>
      </c>
      <c r="F51" s="8"/>
      <c r="G51" s="8"/>
      <c r="H51" s="4"/>
    </row>
    <row r="52" spans="1:8" ht="15.75">
      <c r="A52" s="29"/>
      <c r="B52" s="45"/>
      <c r="C52" s="66"/>
      <c r="D52" s="29"/>
      <c r="E52" s="66"/>
      <c r="F52" s="8"/>
      <c r="G52" s="8"/>
      <c r="H52" s="66" t="s">
        <v>2</v>
      </c>
    </row>
    <row r="53" spans="1:8" ht="15.75">
      <c r="A53" s="29" t="s">
        <v>44</v>
      </c>
      <c r="B53" s="45"/>
      <c r="C53" s="66"/>
      <c r="D53" s="29"/>
      <c r="E53" s="66"/>
      <c r="F53" s="8"/>
      <c r="G53" s="8"/>
      <c r="H53" s="66" t="s">
        <v>2</v>
      </c>
    </row>
    <row r="54" spans="1:8" ht="15.75">
      <c r="A54" s="29" t="s">
        <v>30</v>
      </c>
      <c r="B54" s="45"/>
      <c r="C54" s="66"/>
      <c r="D54" s="29"/>
      <c r="E54" s="66"/>
      <c r="F54" s="8"/>
      <c r="G54" s="8"/>
      <c r="H54" s="4"/>
    </row>
    <row r="55" spans="1:8" ht="15.75">
      <c r="A55" s="49" t="s">
        <v>45</v>
      </c>
      <c r="B55" s="45"/>
      <c r="C55" s="123">
        <f>177883047-6352000-1645233-C39</f>
        <v>119885814</v>
      </c>
      <c r="D55" s="133"/>
      <c r="E55" s="38">
        <v>214517923</v>
      </c>
      <c r="F55" s="8"/>
      <c r="G55" s="8"/>
      <c r="H55" s="4"/>
    </row>
    <row r="56" spans="1:8" ht="15.75">
      <c r="A56" s="6"/>
      <c r="B56" s="45"/>
      <c r="C56" s="36"/>
      <c r="D56" s="48"/>
      <c r="E56" s="36"/>
      <c r="F56" s="8"/>
      <c r="G56" s="8"/>
      <c r="H56" s="4"/>
    </row>
    <row r="57" spans="1:8" ht="16.5" thickBot="1">
      <c r="A57" s="28" t="s">
        <v>46</v>
      </c>
      <c r="B57" s="45"/>
      <c r="C57" s="39">
        <f>SUM(C51+C55)</f>
        <v>228225997</v>
      </c>
      <c r="D57" s="29"/>
      <c r="E57" s="39">
        <f>SUM(E51+E55)</f>
        <v>429730070</v>
      </c>
      <c r="F57" s="8"/>
      <c r="G57" s="8"/>
      <c r="H57" s="4"/>
    </row>
    <row r="58" spans="1:8" ht="15.75" thickTop="1">
      <c r="A58" s="7"/>
      <c r="B58" s="45"/>
      <c r="C58" s="5"/>
      <c r="D58" s="6"/>
      <c r="E58" s="5"/>
      <c r="F58" s="8"/>
      <c r="G58" s="8"/>
      <c r="H58" s="4"/>
    </row>
    <row r="59" spans="1:8" ht="15.75">
      <c r="A59" s="28" t="s">
        <v>47</v>
      </c>
      <c r="B59" s="45"/>
      <c r="C59" s="5"/>
      <c r="D59" s="6"/>
      <c r="E59" s="5"/>
      <c r="F59" s="8"/>
      <c r="G59" s="5"/>
      <c r="H59" s="3"/>
    </row>
    <row r="60" spans="1:8">
      <c r="A60" s="7"/>
      <c r="B60" s="46"/>
      <c r="C60" s="5"/>
      <c r="D60" s="6"/>
      <c r="E60" s="5"/>
      <c r="F60" s="8"/>
      <c r="G60" s="5"/>
      <c r="H60" s="3"/>
    </row>
    <row r="61" spans="1:8" ht="15.75">
      <c r="A61" s="24" t="s">
        <v>48</v>
      </c>
      <c r="B61" s="46"/>
      <c r="C61" s="36">
        <f>+E61</f>
        <v>30000000</v>
      </c>
      <c r="D61" s="48"/>
      <c r="E61" s="36">
        <v>30000000</v>
      </c>
      <c r="F61" s="8"/>
      <c r="G61" s="5"/>
      <c r="H61" s="3"/>
    </row>
    <row r="62" spans="1:8" ht="15.75">
      <c r="A62" s="24" t="s">
        <v>49</v>
      </c>
      <c r="B62" s="46"/>
      <c r="C62" s="36">
        <v>173804130</v>
      </c>
      <c r="D62" s="48"/>
      <c r="E62" s="36">
        <v>127181679</v>
      </c>
      <c r="F62" s="8"/>
      <c r="G62" s="5"/>
      <c r="H62" s="36" t="s">
        <v>2</v>
      </c>
    </row>
    <row r="63" spans="1:8" ht="16.5" thickBot="1">
      <c r="A63" s="28" t="s">
        <v>50</v>
      </c>
      <c r="B63" s="27"/>
      <c r="C63" s="53">
        <f>SUM(C61:C62)</f>
        <v>203804130</v>
      </c>
      <c r="D63" s="33"/>
      <c r="E63" s="53">
        <f>SUM(E61:E62)</f>
        <v>157181679</v>
      </c>
      <c r="F63" s="8"/>
      <c r="G63" s="5"/>
      <c r="H63" s="3"/>
    </row>
    <row r="64" spans="1:8" ht="13.5" thickTop="1">
      <c r="A64" s="7"/>
      <c r="B64" s="27"/>
      <c r="C64" s="5"/>
      <c r="D64" s="7"/>
      <c r="E64" s="5"/>
      <c r="F64" s="8"/>
      <c r="G64" s="8"/>
      <c r="H64" s="4"/>
    </row>
    <row r="65" spans="1:8" ht="16.5" thickBot="1">
      <c r="A65" s="28" t="s">
        <v>51</v>
      </c>
      <c r="B65" s="27"/>
      <c r="C65" s="50">
        <f>SUM(C57+C63)</f>
        <v>432030127</v>
      </c>
      <c r="D65" s="28"/>
      <c r="E65" s="50">
        <f>SUM(E57+E63)</f>
        <v>586911749</v>
      </c>
      <c r="F65" s="19"/>
      <c r="G65" s="19"/>
      <c r="H65" s="4"/>
    </row>
    <row r="66" spans="1:8" ht="13.5" thickTop="1">
      <c r="A66" s="7"/>
      <c r="B66" s="7"/>
      <c r="C66" s="5"/>
      <c r="D66" s="7"/>
      <c r="E66" s="15"/>
      <c r="F66" s="8"/>
      <c r="G66" s="8"/>
      <c r="H66" s="4"/>
    </row>
    <row r="67" spans="1:8">
      <c r="A67" s="7" t="s">
        <v>2</v>
      </c>
      <c r="B67" s="16" t="s">
        <v>2</v>
      </c>
      <c r="C67" s="16" t="s">
        <v>2</v>
      </c>
      <c r="D67" s="16"/>
      <c r="E67" s="3"/>
      <c r="F67" s="16"/>
      <c r="G67" s="5"/>
      <c r="H67" s="3"/>
    </row>
    <row r="68" spans="1:8" ht="14.25">
      <c r="A68" s="169" t="s">
        <v>52</v>
      </c>
      <c r="B68" s="169"/>
      <c r="C68" s="128" t="s">
        <v>53</v>
      </c>
      <c r="D68" s="128"/>
      <c r="E68" s="129"/>
      <c r="F68" s="7"/>
      <c r="G68" s="5"/>
      <c r="H68" s="3"/>
    </row>
    <row r="69" spans="1:8" ht="14.25">
      <c r="A69" s="163" t="s">
        <v>54</v>
      </c>
      <c r="B69" s="127" t="s">
        <v>2</v>
      </c>
      <c r="C69" s="127" t="s">
        <v>55</v>
      </c>
      <c r="D69" s="130"/>
      <c r="E69" s="129"/>
      <c r="F69" s="7"/>
      <c r="G69" s="2"/>
      <c r="H69" s="2"/>
    </row>
    <row r="70" spans="1:8" ht="15">
      <c r="A70" s="24" t="s">
        <v>56</v>
      </c>
      <c r="B70" s="18" t="s">
        <v>2</v>
      </c>
      <c r="C70" s="127" t="s">
        <v>57</v>
      </c>
      <c r="D70" s="130"/>
      <c r="E70" s="129"/>
      <c r="F70" s="7"/>
      <c r="G70" s="2"/>
      <c r="H70" s="2"/>
    </row>
    <row r="71" spans="1:8">
      <c r="A71" s="2"/>
      <c r="B71" s="18" t="s">
        <v>2</v>
      </c>
      <c r="C71" s="18" t="s">
        <v>2</v>
      </c>
      <c r="D71" s="8"/>
      <c r="E71" s="3"/>
      <c r="F71" s="7"/>
      <c r="G71" s="2"/>
      <c r="H71" s="2"/>
    </row>
    <row r="72" spans="1:8">
      <c r="A72" s="1"/>
      <c r="B72" s="1"/>
      <c r="C72" s="1"/>
      <c r="D72" s="1"/>
      <c r="E72" s="13"/>
      <c r="F72" s="21"/>
      <c r="G72" s="7"/>
      <c r="H72" s="1"/>
    </row>
  </sheetData>
  <mergeCells count="9">
    <mergeCell ref="A1:H1"/>
    <mergeCell ref="A3:H3"/>
    <mergeCell ref="J32:J33"/>
    <mergeCell ref="K32:K33"/>
    <mergeCell ref="A68:B68"/>
    <mergeCell ref="A5:H5"/>
    <mergeCell ref="A6:H6"/>
    <mergeCell ref="A2:H2"/>
    <mergeCell ref="A4:H4"/>
  </mergeCells>
  <phoneticPr fontId="0" type="noConversion"/>
  <printOptions horizontalCentered="1" verticalCentered="1"/>
  <pageMargins left="1.1811023622047245" right="0.39370078740157483" top="0.59055118110236227" bottom="0.98425196850393704" header="0" footer="0"/>
  <pageSetup scale="66" orientation="portrait" r:id="rId1"/>
  <headerFooter alignWithMargins="0"/>
  <rowBreaks count="1" manualBreakCount="1">
    <brk id="7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56"/>
  <sheetViews>
    <sheetView tabSelected="1" view="pageBreakPreview" topLeftCell="A14" zoomScale="71" zoomScaleNormal="100" zoomScaleSheetLayoutView="71" workbookViewId="0">
      <selection activeCell="A14" sqref="A14"/>
    </sheetView>
  </sheetViews>
  <sheetFormatPr defaultRowHeight="12.75"/>
  <cols>
    <col min="1" max="1" width="52.85546875" customWidth="1"/>
    <col min="2" max="2" width="13.28515625" customWidth="1"/>
    <col min="3" max="3" width="24.28515625" customWidth="1"/>
    <col min="4" max="4" width="3.28515625" customWidth="1"/>
    <col min="5" max="5" width="31.140625" customWidth="1"/>
    <col min="6" max="6" width="0.42578125" customWidth="1"/>
    <col min="7" max="7" width="7.85546875" hidden="1" customWidth="1"/>
    <col min="8" max="8" width="10.85546875" customWidth="1"/>
    <col min="9" max="9" width="18.7109375" customWidth="1"/>
    <col min="10" max="256" width="11.42578125" customWidth="1"/>
  </cols>
  <sheetData>
    <row r="1" spans="1:8">
      <c r="A1" s="171"/>
      <c r="B1" s="171"/>
      <c r="C1" s="171"/>
      <c r="D1" s="171"/>
      <c r="E1" s="171"/>
      <c r="F1" s="25"/>
      <c r="G1" s="25"/>
      <c r="H1" s="25"/>
    </row>
    <row r="2" spans="1:8" ht="20.25">
      <c r="A2" s="172" t="s">
        <v>0</v>
      </c>
      <c r="B2" s="172"/>
      <c r="C2" s="172"/>
      <c r="D2" s="172"/>
      <c r="E2" s="172"/>
      <c r="F2" s="172"/>
      <c r="G2" s="172"/>
      <c r="H2" s="25"/>
    </row>
    <row r="3" spans="1:8" ht="20.25">
      <c r="A3" s="172" t="s">
        <v>58</v>
      </c>
      <c r="B3" s="172"/>
      <c r="C3" s="172"/>
      <c r="D3" s="172"/>
      <c r="E3" s="172"/>
      <c r="F3" s="172"/>
      <c r="G3" s="172"/>
      <c r="H3" s="25"/>
    </row>
    <row r="4" spans="1:8">
      <c r="A4" s="171"/>
      <c r="B4" s="171"/>
      <c r="C4" s="171"/>
      <c r="D4" s="171"/>
      <c r="E4" s="171"/>
      <c r="F4" s="25"/>
      <c r="G4" s="25"/>
      <c r="H4" s="25"/>
    </row>
    <row r="5" spans="1:8" ht="15.75">
      <c r="A5" s="174" t="s">
        <v>59</v>
      </c>
      <c r="B5" s="174"/>
      <c r="C5" s="174"/>
      <c r="D5" s="174"/>
      <c r="E5" s="174"/>
      <c r="F5" s="174"/>
      <c r="G5" s="174"/>
      <c r="H5" s="25"/>
    </row>
    <row r="6" spans="1:8" ht="15.75">
      <c r="A6" s="174" t="s">
        <v>60</v>
      </c>
      <c r="B6" s="174"/>
      <c r="C6" s="174"/>
      <c r="D6" s="174"/>
      <c r="E6" s="174"/>
      <c r="F6" s="174"/>
      <c r="G6" s="174"/>
      <c r="H6" s="25"/>
    </row>
    <row r="7" spans="1:8">
      <c r="A7" s="175" t="s">
        <v>61</v>
      </c>
      <c r="B7" s="175"/>
      <c r="C7" s="175"/>
      <c r="D7" s="175"/>
      <c r="E7" s="175"/>
      <c r="F7" s="175"/>
      <c r="G7" s="175"/>
      <c r="H7" s="175"/>
    </row>
    <row r="8" spans="1:8">
      <c r="A8" s="25" t="s">
        <v>62</v>
      </c>
      <c r="B8" s="25"/>
      <c r="C8" s="25"/>
      <c r="D8" s="25"/>
      <c r="E8" s="25"/>
      <c r="F8" s="25"/>
      <c r="G8" s="25"/>
      <c r="H8" s="25"/>
    </row>
    <row r="9" spans="1:8">
      <c r="A9" s="67"/>
      <c r="B9" s="67"/>
      <c r="C9" s="67"/>
      <c r="D9" s="67"/>
      <c r="E9" s="68" t="s">
        <v>2</v>
      </c>
      <c r="F9" s="69"/>
      <c r="G9" s="70" t="s">
        <v>2</v>
      </c>
      <c r="H9" s="25"/>
    </row>
    <row r="10" spans="1:8">
      <c r="A10" s="71"/>
      <c r="B10" s="71"/>
      <c r="C10" s="71"/>
      <c r="D10" s="71"/>
      <c r="E10" s="72"/>
      <c r="F10" s="73"/>
      <c r="G10" s="71"/>
      <c r="H10" s="71"/>
    </row>
    <row r="11" spans="1:8" ht="15.75">
      <c r="A11" s="74" t="s">
        <v>2</v>
      </c>
      <c r="B11" s="71"/>
      <c r="C11" s="75">
        <v>2019</v>
      </c>
      <c r="D11" s="76"/>
      <c r="E11" s="75">
        <v>2018</v>
      </c>
      <c r="F11" s="77"/>
      <c r="G11" s="78" t="s">
        <v>63</v>
      </c>
      <c r="H11" s="71"/>
    </row>
    <row r="12" spans="1:8">
      <c r="A12" s="71"/>
      <c r="B12" s="71"/>
      <c r="C12" s="71"/>
      <c r="D12" s="71"/>
      <c r="E12" s="115"/>
      <c r="F12" s="73"/>
      <c r="G12" s="71"/>
      <c r="H12" s="71"/>
    </row>
    <row r="13" spans="1:8" ht="27" thickBot="1">
      <c r="A13" s="79" t="s">
        <v>64</v>
      </c>
      <c r="B13" s="125" t="s">
        <v>65</v>
      </c>
      <c r="C13" s="116">
        <f>SUM(C15:C17)</f>
        <v>795834938</v>
      </c>
      <c r="D13" s="111"/>
      <c r="E13" s="116">
        <f>SUM(E15:E17)</f>
        <v>912951216</v>
      </c>
      <c r="F13" s="73"/>
      <c r="G13" s="71"/>
      <c r="H13" s="71"/>
    </row>
    <row r="14" spans="1:8" ht="10.15" customHeight="1">
      <c r="A14" s="71"/>
      <c r="B14" s="42"/>
      <c r="C14" s="111"/>
      <c r="D14" s="111"/>
      <c r="E14" s="114"/>
      <c r="F14" s="73"/>
      <c r="G14" s="71"/>
      <c r="H14" s="71"/>
    </row>
    <row r="15" spans="1:8" ht="30.75">
      <c r="A15" s="81" t="s">
        <v>66</v>
      </c>
      <c r="B15" s="43"/>
      <c r="C15" s="82">
        <v>690875938</v>
      </c>
      <c r="D15" s="83" t="s">
        <v>2</v>
      </c>
      <c r="E15" s="82">
        <v>912635000</v>
      </c>
      <c r="F15" s="84"/>
      <c r="G15" s="82">
        <f>+C15-E15</f>
        <v>-221759062</v>
      </c>
      <c r="H15" s="71"/>
    </row>
    <row r="16" spans="1:8" ht="38.25" customHeight="1">
      <c r="A16" s="85" t="s">
        <v>67</v>
      </c>
      <c r="B16" s="43"/>
      <c r="C16" s="82">
        <v>104243000</v>
      </c>
      <c r="D16" s="83"/>
      <c r="E16" s="82"/>
      <c r="F16" s="84"/>
      <c r="G16" s="82"/>
      <c r="H16" s="71"/>
    </row>
    <row r="17" spans="1:8" ht="15.75">
      <c r="A17" s="85" t="s">
        <v>68</v>
      </c>
      <c r="B17" s="43"/>
      <c r="C17" s="86">
        <v>716000</v>
      </c>
      <c r="D17" s="83"/>
      <c r="E17" s="86">
        <v>316216</v>
      </c>
      <c r="F17" s="84"/>
      <c r="G17" s="82"/>
      <c r="H17" s="71"/>
    </row>
    <row r="18" spans="1:8" ht="15">
      <c r="A18" s="87"/>
      <c r="B18" s="43"/>
      <c r="C18" s="88"/>
      <c r="D18" s="78"/>
      <c r="E18" s="88"/>
      <c r="F18" s="89"/>
      <c r="G18" s="88"/>
      <c r="H18" s="71"/>
    </row>
    <row r="19" spans="1:8" ht="15">
      <c r="A19" s="87"/>
      <c r="B19" s="43"/>
      <c r="C19" s="88"/>
      <c r="D19" s="78"/>
      <c r="E19" s="88"/>
      <c r="F19" s="89"/>
      <c r="G19" s="88"/>
      <c r="H19" s="71"/>
    </row>
    <row r="20" spans="1:8" ht="30">
      <c r="A20" s="90" t="s">
        <v>69</v>
      </c>
      <c r="B20" s="125" t="s">
        <v>70</v>
      </c>
      <c r="C20" s="80" t="s">
        <v>2</v>
      </c>
      <c r="D20" s="78"/>
      <c r="E20" s="88"/>
      <c r="F20" s="89"/>
      <c r="G20" s="88"/>
      <c r="H20" s="71"/>
    </row>
    <row r="21" spans="1:8" ht="27" customHeight="1">
      <c r="A21" s="91" t="s">
        <v>71</v>
      </c>
      <c r="B21" s="126"/>
      <c r="C21" s="92">
        <v>597084000</v>
      </c>
      <c r="D21" s="78"/>
      <c r="E21" s="92">
        <v>710816000</v>
      </c>
      <c r="F21" s="89"/>
      <c r="G21" s="92">
        <f>+C21-E21</f>
        <v>-113732000</v>
      </c>
      <c r="H21" s="71"/>
    </row>
    <row r="22" spans="1:8" ht="9.75" customHeight="1">
      <c r="A22" s="87"/>
      <c r="B22" s="43"/>
      <c r="C22" s="88"/>
      <c r="D22" s="78"/>
      <c r="E22" s="88"/>
      <c r="F22" s="89"/>
      <c r="G22" s="88"/>
      <c r="H22" s="71"/>
    </row>
    <row r="23" spans="1:8" ht="18.75" thickBot="1">
      <c r="A23" s="93" t="s">
        <v>72</v>
      </c>
      <c r="B23" s="43"/>
      <c r="C23" s="117">
        <f>SUM(C13-C21)</f>
        <v>198750938</v>
      </c>
      <c r="D23" s="94"/>
      <c r="E23" s="117">
        <f>SUM(E13-E21)</f>
        <v>202135216</v>
      </c>
      <c r="F23" s="84"/>
      <c r="G23" s="95">
        <f>SUM(G15-G21)</f>
        <v>-108027062</v>
      </c>
      <c r="H23" s="71"/>
    </row>
    <row r="24" spans="1:8" ht="13.5" customHeight="1" thickTop="1">
      <c r="A24" s="87"/>
      <c r="B24" s="43"/>
      <c r="C24" s="88"/>
      <c r="D24" s="78"/>
      <c r="E24" s="88"/>
      <c r="F24" s="89"/>
      <c r="G24" s="88"/>
      <c r="H24" s="71"/>
    </row>
    <row r="25" spans="1:8" ht="13.5" customHeight="1">
      <c r="A25" s="93" t="s">
        <v>73</v>
      </c>
      <c r="B25" s="125" t="s">
        <v>74</v>
      </c>
      <c r="C25" s="80" t="s">
        <v>2</v>
      </c>
      <c r="D25" s="71"/>
      <c r="E25" s="71"/>
      <c r="F25" s="73"/>
      <c r="G25" s="71"/>
      <c r="H25" s="71"/>
    </row>
    <row r="26" spans="1:8" ht="5.25" customHeight="1">
      <c r="A26" s="71"/>
      <c r="B26" s="43"/>
      <c r="C26" s="71"/>
      <c r="D26" s="71"/>
      <c r="E26" s="71"/>
      <c r="F26" s="73"/>
      <c r="G26" s="71"/>
      <c r="H26" s="71"/>
    </row>
    <row r="27" spans="1:8" ht="15">
      <c r="A27" s="76" t="s">
        <v>75</v>
      </c>
      <c r="B27" s="43"/>
      <c r="C27" s="92">
        <v>145716027</v>
      </c>
      <c r="D27" s="78" t="s">
        <v>2</v>
      </c>
      <c r="E27" s="92">
        <v>122229915</v>
      </c>
      <c r="F27" s="89"/>
      <c r="G27" s="92">
        <f>+C27-E27</f>
        <v>23486112</v>
      </c>
      <c r="H27" s="71"/>
    </row>
    <row r="28" spans="1:8" ht="15">
      <c r="A28" s="76"/>
      <c r="B28" s="43"/>
      <c r="C28" s="89"/>
      <c r="D28" s="78"/>
      <c r="E28" s="89"/>
      <c r="F28" s="89"/>
      <c r="G28" s="89"/>
      <c r="H28" s="71"/>
    </row>
    <row r="29" spans="1:8" ht="15" hidden="1">
      <c r="A29" s="87" t="s">
        <v>76</v>
      </c>
      <c r="B29" s="43"/>
      <c r="C29" s="88"/>
      <c r="D29" s="78"/>
      <c r="E29" s="88"/>
      <c r="F29" s="89"/>
      <c r="G29" s="88">
        <f>+C29-E29</f>
        <v>0</v>
      </c>
      <c r="H29" s="71"/>
    </row>
    <row r="30" spans="1:8" ht="18.75" thickBot="1">
      <c r="A30" s="93" t="s">
        <v>77</v>
      </c>
      <c r="B30" s="43"/>
      <c r="C30" s="118">
        <f>SUM(C23-C27)</f>
        <v>53034911</v>
      </c>
      <c r="D30" s="96" t="s">
        <v>2</v>
      </c>
      <c r="E30" s="118">
        <f>SUM(E23-E27)</f>
        <v>79905301</v>
      </c>
      <c r="F30" s="97">
        <f>SUM(F23-F27)</f>
        <v>0</v>
      </c>
      <c r="G30" s="97">
        <f>SUM(G23-G27)</f>
        <v>-131513174</v>
      </c>
      <c r="H30" s="71"/>
    </row>
    <row r="31" spans="1:8" ht="9.9499999999999993" customHeight="1" thickTop="1">
      <c r="A31" s="93" t="s">
        <v>2</v>
      </c>
      <c r="B31" s="43"/>
      <c r="C31" s="88"/>
      <c r="D31" s="78"/>
      <c r="E31" s="88"/>
      <c r="F31" s="89"/>
      <c r="G31" s="88"/>
      <c r="H31" s="71"/>
    </row>
    <row r="32" spans="1:8" ht="17.25" customHeight="1">
      <c r="A32" s="93" t="s">
        <v>78</v>
      </c>
      <c r="B32" s="125" t="s">
        <v>79</v>
      </c>
      <c r="C32" s="80" t="s">
        <v>2</v>
      </c>
      <c r="D32" s="78"/>
      <c r="E32" s="88"/>
      <c r="F32" s="89"/>
      <c r="G32" s="88"/>
      <c r="H32" s="71"/>
    </row>
    <row r="33" spans="1:256" ht="17.25" customHeight="1">
      <c r="A33" s="93" t="s">
        <v>80</v>
      </c>
      <c r="B33" s="43"/>
      <c r="C33" s="88">
        <v>1987000</v>
      </c>
      <c r="D33" s="78"/>
      <c r="E33" s="88">
        <v>1978000</v>
      </c>
      <c r="F33" s="89"/>
      <c r="G33" s="88"/>
      <c r="H33" s="71"/>
    </row>
    <row r="34" spans="1:256" ht="9.9499999999999993" customHeight="1">
      <c r="A34" s="93"/>
      <c r="B34" s="43"/>
      <c r="C34" s="88"/>
      <c r="D34" s="78"/>
      <c r="E34" s="88"/>
      <c r="F34" s="89"/>
      <c r="G34" s="88"/>
      <c r="H34" s="71"/>
    </row>
    <row r="35" spans="1:256" ht="18.75" thickBot="1">
      <c r="A35" s="93" t="s">
        <v>81</v>
      </c>
      <c r="B35" s="43"/>
      <c r="C35" s="118">
        <f>SUM(C30-C33)</f>
        <v>51047911</v>
      </c>
      <c r="D35" s="119" t="s">
        <v>2</v>
      </c>
      <c r="E35" s="118">
        <f>SUM(E30-E33)</f>
        <v>77927301</v>
      </c>
      <c r="F35" s="97">
        <f>SUM(F25-F30)</f>
        <v>0</v>
      </c>
      <c r="G35" s="97" t="e">
        <f>SUM(G30+#REF!)</f>
        <v>#REF!</v>
      </c>
      <c r="H35" s="71"/>
      <c r="IV35" s="11" t="e">
        <f>SUM(C35:IU35)</f>
        <v>#REF!</v>
      </c>
    </row>
    <row r="36" spans="1:256" ht="16.5" thickTop="1">
      <c r="A36" s="93" t="s">
        <v>82</v>
      </c>
      <c r="B36" s="43"/>
      <c r="C36" s="88"/>
      <c r="D36" s="78"/>
      <c r="E36" s="88"/>
      <c r="F36" s="89"/>
      <c r="G36" s="76"/>
      <c r="H36" s="71"/>
    </row>
    <row r="37" spans="1:256" ht="15">
      <c r="A37" s="87" t="s">
        <v>83</v>
      </c>
      <c r="B37" s="43"/>
      <c r="C37" s="92">
        <v>16876000</v>
      </c>
      <c r="D37" s="78"/>
      <c r="E37" s="92">
        <v>25716000</v>
      </c>
      <c r="F37" s="89"/>
      <c r="G37" s="92">
        <f>C37-E37</f>
        <v>-8840000</v>
      </c>
      <c r="H37" s="71"/>
    </row>
    <row r="38" spans="1:256" ht="15.75" customHeight="1" thickBot="1">
      <c r="A38" s="74" t="s">
        <v>84</v>
      </c>
      <c r="B38" s="43"/>
      <c r="C38" s="120">
        <f>SUM(C35-C37)</f>
        <v>34171911</v>
      </c>
      <c r="D38" s="121"/>
      <c r="E38" s="120">
        <f>SUM(E35-E37)</f>
        <v>52211301</v>
      </c>
      <c r="F38" s="89"/>
      <c r="G38" s="98">
        <f>SUM(G30-G37)</f>
        <v>-122673174</v>
      </c>
      <c r="H38" s="71"/>
    </row>
    <row r="39" spans="1:256" ht="9" customHeight="1" thickTop="1">
      <c r="A39" s="74"/>
      <c r="B39" s="43"/>
      <c r="C39" s="89"/>
      <c r="D39" s="78"/>
      <c r="E39" s="89"/>
      <c r="F39" s="89"/>
      <c r="G39" s="89"/>
      <c r="H39" s="71"/>
    </row>
    <row r="40" spans="1:256" ht="15.75" hidden="1">
      <c r="A40" s="93" t="s">
        <v>82</v>
      </c>
      <c r="B40" s="43"/>
      <c r="C40" s="88" t="s">
        <v>2</v>
      </c>
      <c r="D40" s="78"/>
      <c r="E40" s="88" t="s">
        <v>2</v>
      </c>
      <c r="F40" s="89"/>
      <c r="G40" s="88" t="s">
        <v>2</v>
      </c>
      <c r="H40" s="71"/>
    </row>
    <row r="41" spans="1:256" ht="15" hidden="1">
      <c r="A41" s="87" t="s">
        <v>85</v>
      </c>
      <c r="B41" s="43"/>
      <c r="C41" s="92">
        <v>0</v>
      </c>
      <c r="D41" s="78"/>
      <c r="E41" s="92">
        <v>0</v>
      </c>
      <c r="F41" s="89"/>
      <c r="G41" s="92">
        <f>C41-E41</f>
        <v>0</v>
      </c>
      <c r="H41" s="71"/>
    </row>
    <row r="42" spans="1:256" ht="10.5" customHeight="1">
      <c r="A42" s="87" t="s">
        <v>2</v>
      </c>
      <c r="B42" s="43"/>
      <c r="C42" s="88" t="s">
        <v>2</v>
      </c>
      <c r="D42" s="78" t="s">
        <v>2</v>
      </c>
      <c r="E42" s="88" t="s">
        <v>2</v>
      </c>
      <c r="F42" s="89" t="s">
        <v>2</v>
      </c>
      <c r="G42" s="88" t="s">
        <v>2</v>
      </c>
      <c r="H42" s="71" t="s">
        <v>2</v>
      </c>
    </row>
    <row r="43" spans="1:256" ht="18.75" thickBot="1">
      <c r="A43" s="93" t="s">
        <v>86</v>
      </c>
      <c r="B43" s="43"/>
      <c r="C43" s="122">
        <f>SUM(C38-C41)</f>
        <v>34171911</v>
      </c>
      <c r="D43" s="121"/>
      <c r="E43" s="122">
        <f>SUM(E38-E41)</f>
        <v>52211301</v>
      </c>
      <c r="F43" s="89"/>
      <c r="G43" s="97">
        <f>SUM(G38-G41)</f>
        <v>-122673174</v>
      </c>
      <c r="H43" s="71"/>
    </row>
    <row r="44" spans="1:256" ht="13.5" thickTop="1">
      <c r="A44" s="71"/>
      <c r="B44" s="99"/>
      <c r="C44" s="99" t="s">
        <v>2</v>
      </c>
      <c r="D44" s="99"/>
      <c r="E44" s="100" t="s">
        <v>2</v>
      </c>
      <c r="F44" s="101"/>
      <c r="G44" s="71"/>
      <c r="H44" s="71"/>
    </row>
    <row r="45" spans="1:256">
      <c r="A45" s="65" t="s">
        <v>87</v>
      </c>
      <c r="B45" s="102"/>
      <c r="C45" s="102" t="s">
        <v>2</v>
      </c>
      <c r="D45" s="99"/>
      <c r="E45" s="100" t="s">
        <v>2</v>
      </c>
      <c r="F45" s="101"/>
      <c r="G45" s="103" t="s">
        <v>2</v>
      </c>
      <c r="H45" s="71"/>
      <c r="I45" s="25" t="s">
        <v>2</v>
      </c>
      <c r="J45" s="5" t="s">
        <v>2</v>
      </c>
    </row>
    <row r="46" spans="1:256" ht="15.75">
      <c r="A46" s="64" t="s">
        <v>88</v>
      </c>
      <c r="B46" s="102"/>
      <c r="C46" s="82">
        <f>SUM(balance!E63)</f>
        <v>157181679</v>
      </c>
      <c r="D46" s="99"/>
      <c r="E46" s="100"/>
      <c r="F46" s="101"/>
      <c r="G46" s="71"/>
      <c r="H46" s="71"/>
      <c r="I46" s="25" t="s">
        <v>2</v>
      </c>
      <c r="J46" s="25" t="s">
        <v>2</v>
      </c>
    </row>
    <row r="47" spans="1:256" ht="15.75">
      <c r="A47" s="64" t="s">
        <v>89</v>
      </c>
      <c r="B47" s="102"/>
      <c r="C47" s="82">
        <f>SUM(balance!C63)</f>
        <v>203804130</v>
      </c>
      <c r="D47" s="99"/>
      <c r="E47" s="100"/>
      <c r="F47" s="101"/>
      <c r="G47" s="71"/>
      <c r="H47" s="71"/>
      <c r="I47" s="41" t="s">
        <v>2</v>
      </c>
      <c r="J47" s="25" t="s">
        <v>2</v>
      </c>
    </row>
    <row r="48" spans="1:256">
      <c r="A48" s="71" t="s">
        <v>2</v>
      </c>
      <c r="B48" s="99"/>
      <c r="C48" s="99"/>
      <c r="D48" s="99"/>
      <c r="E48" s="100"/>
      <c r="F48" s="101"/>
      <c r="G48" s="71"/>
      <c r="H48" s="71"/>
    </row>
    <row r="49" spans="1:8">
      <c r="A49" s="71"/>
      <c r="B49" s="99"/>
      <c r="C49" s="99"/>
      <c r="D49" s="99"/>
      <c r="E49" s="100"/>
      <c r="F49" s="101"/>
      <c r="G49" s="71"/>
      <c r="H49" s="71"/>
    </row>
    <row r="50" spans="1:8">
      <c r="A50" s="104"/>
      <c r="B50" s="104"/>
      <c r="C50" s="104"/>
      <c r="D50" s="104"/>
      <c r="E50" s="105"/>
      <c r="F50" s="105"/>
      <c r="G50" s="105"/>
      <c r="H50" s="71"/>
    </row>
    <row r="51" spans="1:8">
      <c r="A51" s="104"/>
      <c r="B51" s="104"/>
      <c r="C51" s="104"/>
      <c r="D51" s="104"/>
      <c r="E51" s="106"/>
      <c r="F51" s="101"/>
      <c r="G51" s="71"/>
      <c r="H51" s="71"/>
    </row>
    <row r="52" spans="1:8">
      <c r="A52" s="71"/>
      <c r="B52" s="99"/>
      <c r="C52" s="99"/>
      <c r="D52" s="99"/>
      <c r="E52" s="106"/>
      <c r="F52" s="101"/>
      <c r="G52" s="71"/>
      <c r="H52" s="71"/>
    </row>
    <row r="53" spans="1:8" ht="18">
      <c r="A53" s="173" t="s">
        <v>52</v>
      </c>
      <c r="B53" s="173"/>
      <c r="C53" s="107" t="s">
        <v>53</v>
      </c>
      <c r="D53" s="107"/>
      <c r="E53" s="107"/>
      <c r="F53" s="103"/>
      <c r="G53" s="108"/>
      <c r="H53" s="25"/>
    </row>
    <row r="54" spans="1:8" ht="18">
      <c r="A54" s="165" t="s">
        <v>54</v>
      </c>
      <c r="B54" s="109" t="s">
        <v>2</v>
      </c>
      <c r="C54" s="107" t="s">
        <v>55</v>
      </c>
      <c r="D54" s="110"/>
      <c r="E54" s="111" t="s">
        <v>2</v>
      </c>
      <c r="F54" s="103"/>
      <c r="G54" s="108"/>
      <c r="H54" s="25"/>
    </row>
    <row r="55" spans="1:8" ht="18">
      <c r="A55" s="111" t="s">
        <v>90</v>
      </c>
      <c r="B55" s="109" t="s">
        <v>2</v>
      </c>
      <c r="C55" s="109" t="s">
        <v>2</v>
      </c>
      <c r="D55" s="112"/>
      <c r="E55" s="111" t="s">
        <v>2</v>
      </c>
      <c r="F55" s="103"/>
      <c r="G55" s="108"/>
      <c r="H55" s="25"/>
    </row>
    <row r="56" spans="1:8">
      <c r="A56" s="7"/>
      <c r="B56" s="18"/>
      <c r="C56" s="8"/>
      <c r="D56" s="7"/>
      <c r="E56" s="5"/>
      <c r="F56" s="3"/>
    </row>
  </sheetData>
  <mergeCells count="8">
    <mergeCell ref="A1:E1"/>
    <mergeCell ref="A4:E4"/>
    <mergeCell ref="A2:G2"/>
    <mergeCell ref="A3:G3"/>
    <mergeCell ref="A53:B53"/>
    <mergeCell ref="A5:G5"/>
    <mergeCell ref="A6:G6"/>
    <mergeCell ref="A7:H7"/>
  </mergeCells>
  <phoneticPr fontId="0" type="noConversion"/>
  <printOptions horizontalCentered="1" verticalCentered="1"/>
  <pageMargins left="0.11811023622047245" right="0" top="0.19685039370078741" bottom="0.39370078740157483" header="0" footer="0"/>
  <pageSetup scale="67" orientation="portrait" r:id="rId1"/>
  <headerFooter alignWithMargins="0"/>
  <rowBreaks count="1" manualBreakCount="1">
    <brk id="55" max="16383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52"/>
  <sheetViews>
    <sheetView topLeftCell="A26" zoomScale="94" workbookViewId="0">
      <selection activeCell="C26" sqref="C26"/>
    </sheetView>
  </sheetViews>
  <sheetFormatPr defaultRowHeight="12.75"/>
  <cols>
    <col min="1" max="1" width="3.7109375" customWidth="1"/>
    <col min="2" max="2" width="11.42578125" customWidth="1"/>
    <col min="3" max="3" width="50.140625" customWidth="1"/>
    <col min="4" max="4" width="21.28515625" customWidth="1"/>
    <col min="5" max="5" width="13.42578125" customWidth="1"/>
    <col min="6" max="6" width="6.28515625" customWidth="1"/>
    <col min="7" max="256" width="11.42578125" customWidth="1"/>
  </cols>
  <sheetData>
    <row r="2" spans="2:11">
      <c r="B2" s="182" t="s">
        <v>2</v>
      </c>
      <c r="C2" s="182"/>
      <c r="D2" s="182"/>
      <c r="E2" s="182"/>
      <c r="F2" s="182"/>
      <c r="G2" s="182"/>
      <c r="H2" s="182"/>
      <c r="I2" s="182"/>
      <c r="J2" s="182"/>
      <c r="K2" s="182"/>
    </row>
    <row r="3" spans="2:11">
      <c r="B3" s="182"/>
      <c r="C3" s="182"/>
      <c r="D3" s="182"/>
      <c r="E3" s="182"/>
      <c r="F3" s="182"/>
      <c r="G3" s="182"/>
      <c r="H3" s="182"/>
      <c r="I3" s="182"/>
      <c r="J3" s="182"/>
      <c r="K3" s="182"/>
    </row>
    <row r="4" spans="2:11" ht="15.75">
      <c r="B4" s="183" t="s">
        <v>2</v>
      </c>
      <c r="C4" s="183"/>
      <c r="D4" s="183"/>
      <c r="E4" s="183"/>
      <c r="F4" s="183"/>
      <c r="G4" s="183"/>
      <c r="H4" s="183"/>
      <c r="I4" s="183"/>
      <c r="J4" s="183"/>
      <c r="K4" s="183"/>
    </row>
    <row r="8" spans="2:11" ht="14.25">
      <c r="B8" s="178" t="s">
        <v>2</v>
      </c>
      <c r="C8" s="179"/>
      <c r="D8" s="179"/>
      <c r="E8" s="179"/>
      <c r="F8" s="179"/>
      <c r="G8" s="149"/>
      <c r="H8" s="149"/>
      <c r="I8" s="149"/>
      <c r="J8" s="148"/>
    </row>
    <row r="9" spans="2:11" ht="18.75">
      <c r="B9" s="180" t="s">
        <v>91</v>
      </c>
      <c r="C9" s="181"/>
      <c r="D9" s="181"/>
      <c r="E9" s="181"/>
      <c r="F9" s="181"/>
      <c r="J9" s="136"/>
    </row>
    <row r="10" spans="2:11">
      <c r="B10" s="137"/>
      <c r="C10" s="7"/>
      <c r="D10" s="7"/>
      <c r="E10" s="7"/>
      <c r="F10" s="13"/>
      <c r="J10" s="136"/>
    </row>
    <row r="11" spans="2:11">
      <c r="B11" s="137"/>
      <c r="C11" s="7"/>
      <c r="D11" s="7"/>
      <c r="E11" s="7"/>
      <c r="F11" s="13"/>
      <c r="J11" s="136"/>
    </row>
    <row r="12" spans="2:11">
      <c r="B12" s="137"/>
      <c r="C12" s="7"/>
      <c r="D12" s="7"/>
      <c r="E12" s="7"/>
      <c r="F12" s="13"/>
      <c r="J12" s="136"/>
    </row>
    <row r="13" spans="2:11">
      <c r="B13" s="137"/>
      <c r="C13" s="7"/>
      <c r="D13" s="7"/>
      <c r="E13" s="7"/>
      <c r="F13" s="13"/>
      <c r="J13" s="136"/>
    </row>
    <row r="14" spans="2:11" ht="15.75">
      <c r="B14" s="140"/>
      <c r="C14" s="33"/>
      <c r="D14" s="147" t="s">
        <v>92</v>
      </c>
      <c r="E14" s="147" t="s">
        <v>93</v>
      </c>
      <c r="F14" s="13"/>
      <c r="J14" s="136"/>
    </row>
    <row r="15" spans="2:11" ht="15.75">
      <c r="B15" s="140"/>
      <c r="C15" s="33"/>
      <c r="D15" s="33"/>
      <c r="E15" s="33"/>
      <c r="F15" s="13"/>
      <c r="J15" s="136"/>
    </row>
    <row r="16" spans="2:11" ht="15.75">
      <c r="B16" s="140"/>
      <c r="C16" s="33" t="s">
        <v>94</v>
      </c>
      <c r="D16" s="33"/>
      <c r="E16" s="33"/>
      <c r="F16" s="13"/>
      <c r="J16" s="136"/>
    </row>
    <row r="17" spans="2:10" ht="15.75">
      <c r="B17" s="177" t="s">
        <v>95</v>
      </c>
      <c r="C17" s="159" t="s">
        <v>96</v>
      </c>
      <c r="D17" s="146">
        <f>SUM(balance!C25/balance!C51)</f>
        <v>2.0538455247025014</v>
      </c>
      <c r="E17" s="146">
        <f>SUM(balance!E25/balance!E51)</f>
        <v>0.94659546795934335</v>
      </c>
      <c r="F17" s="144"/>
      <c r="J17" s="136"/>
    </row>
    <row r="18" spans="2:10" ht="15.75">
      <c r="B18" s="177"/>
      <c r="C18" s="160" t="s">
        <v>97</v>
      </c>
      <c r="D18" s="146"/>
      <c r="E18" s="33"/>
      <c r="F18" s="144"/>
      <c r="J18" s="136"/>
    </row>
    <row r="19" spans="2:10" ht="15.75">
      <c r="B19" s="140"/>
      <c r="C19" s="33"/>
      <c r="D19" s="33"/>
      <c r="E19" s="33"/>
      <c r="F19" s="14"/>
      <c r="J19" s="136"/>
    </row>
    <row r="20" spans="2:10" ht="15.75">
      <c r="B20" s="140" t="s">
        <v>2</v>
      </c>
      <c r="C20" s="33" t="s">
        <v>98</v>
      </c>
      <c r="D20" s="33">
        <f>SUM(balance!C25-balance!C51)</f>
        <v>114173817</v>
      </c>
      <c r="E20" s="33">
        <f>SUM(balance!E25-balance!E51)</f>
        <v>-11493304</v>
      </c>
      <c r="F20" s="14"/>
      <c r="J20" s="136"/>
    </row>
    <row r="21" spans="2:10" ht="15.75">
      <c r="B21" s="177" t="s">
        <v>95</v>
      </c>
      <c r="C21" s="33" t="s">
        <v>99</v>
      </c>
      <c r="D21" s="33"/>
      <c r="E21" s="33"/>
      <c r="F21" s="14"/>
      <c r="J21" s="136"/>
    </row>
    <row r="22" spans="2:10" ht="15.75">
      <c r="B22" s="177"/>
      <c r="C22" s="33"/>
      <c r="D22" s="145" t="s">
        <v>2</v>
      </c>
      <c r="E22" s="33"/>
      <c r="F22" s="144"/>
      <c r="J22" s="136"/>
    </row>
    <row r="23" spans="2:10" ht="15.75">
      <c r="B23" s="140"/>
      <c r="C23" s="33"/>
      <c r="D23" s="33"/>
      <c r="E23" s="33"/>
      <c r="F23" s="14"/>
      <c r="J23" s="136"/>
    </row>
    <row r="24" spans="2:10" ht="15.75">
      <c r="B24" s="140" t="s">
        <v>2</v>
      </c>
      <c r="C24" s="33"/>
      <c r="D24" s="143" t="s">
        <v>2</v>
      </c>
      <c r="E24" s="33"/>
      <c r="F24" s="14"/>
      <c r="J24" s="136"/>
    </row>
    <row r="25" spans="2:10" ht="15.75">
      <c r="B25" s="140" t="s">
        <v>100</v>
      </c>
      <c r="C25" s="33"/>
      <c r="D25" s="139">
        <f>SUM(balance!C57/balance!C34)</f>
        <v>0.52826407867616143</v>
      </c>
      <c r="E25" s="139">
        <f>SUM(balance!E57/balance!E34)</f>
        <v>0.73218856281577016</v>
      </c>
      <c r="F25" s="14"/>
      <c r="J25" s="136"/>
    </row>
    <row r="26" spans="2:10" ht="15.75">
      <c r="B26" s="177" t="s">
        <v>95</v>
      </c>
      <c r="C26" s="159" t="s">
        <v>101</v>
      </c>
      <c r="D26" s="33"/>
      <c r="E26" s="33"/>
      <c r="F26" s="14"/>
      <c r="J26" s="136"/>
    </row>
    <row r="27" spans="2:10" ht="15.75">
      <c r="B27" s="177"/>
      <c r="C27" s="160" t="s">
        <v>102</v>
      </c>
      <c r="D27" s="33"/>
      <c r="E27" s="33"/>
      <c r="F27" s="14"/>
      <c r="J27" s="136"/>
    </row>
    <row r="28" spans="2:10" ht="15.75">
      <c r="B28" s="140" t="s">
        <v>2</v>
      </c>
      <c r="C28" s="33" t="s">
        <v>2</v>
      </c>
      <c r="D28" s="142" t="s">
        <v>2</v>
      </c>
      <c r="E28" s="33"/>
      <c r="F28" s="141"/>
      <c r="J28" s="136"/>
    </row>
    <row r="29" spans="2:10" ht="15.75">
      <c r="B29" s="140"/>
      <c r="C29" s="33" t="s">
        <v>2</v>
      </c>
      <c r="D29" s="138" t="s">
        <v>2</v>
      </c>
      <c r="E29" s="138" t="s">
        <v>2</v>
      </c>
      <c r="F29" s="14"/>
      <c r="J29" s="136"/>
    </row>
    <row r="30" spans="2:10" ht="15.75">
      <c r="B30" s="140"/>
      <c r="C30" s="33"/>
      <c r="D30" s="33"/>
      <c r="E30" s="33"/>
      <c r="F30" s="14"/>
      <c r="J30" s="136"/>
    </row>
    <row r="31" spans="2:10" ht="15.75">
      <c r="B31" s="140"/>
      <c r="C31" s="33"/>
      <c r="D31" s="142" t="s">
        <v>2</v>
      </c>
      <c r="E31" s="33"/>
      <c r="F31" s="141"/>
      <c r="J31" s="136"/>
    </row>
    <row r="32" spans="2:10" ht="15.75">
      <c r="B32" s="140"/>
      <c r="C32" s="33"/>
      <c r="D32" s="139" t="s">
        <v>2</v>
      </c>
      <c r="E32" s="138" t="s">
        <v>2</v>
      </c>
      <c r="F32" s="14"/>
      <c r="J32" s="136"/>
    </row>
    <row r="33" spans="2:10" ht="15">
      <c r="B33" s="137"/>
      <c r="C33" s="21"/>
      <c r="D33" s="150"/>
      <c r="E33" s="150"/>
      <c r="F33" s="15"/>
      <c r="G33" s="134"/>
      <c r="H33" s="134"/>
      <c r="I33" s="134"/>
      <c r="J33" s="136"/>
    </row>
    <row r="34" spans="2:10" ht="15.75">
      <c r="B34" s="140" t="s">
        <v>103</v>
      </c>
      <c r="C34" s="33"/>
      <c r="D34" s="139">
        <f>SUM(balance!C51/balance!C34)</f>
        <v>0.25076997234500731</v>
      </c>
      <c r="E34" s="139">
        <f>SUM(balance!E51/balance!E34)</f>
        <v>0.36668570252118093</v>
      </c>
      <c r="F34" s="15"/>
      <c r="G34" s="134"/>
      <c r="H34" s="134"/>
      <c r="I34" s="134"/>
      <c r="J34" s="136"/>
    </row>
    <row r="35" spans="2:10" ht="15">
      <c r="B35" s="177" t="s">
        <v>95</v>
      </c>
      <c r="C35" s="159" t="s">
        <v>97</v>
      </c>
      <c r="D35" s="151"/>
      <c r="E35" s="150"/>
      <c r="F35" s="15"/>
      <c r="G35" s="134"/>
      <c r="H35" s="134"/>
      <c r="I35" s="134"/>
      <c r="J35" s="136"/>
    </row>
    <row r="36" spans="2:10" ht="14.25">
      <c r="B36" s="177"/>
      <c r="C36" s="160" t="s">
        <v>96</v>
      </c>
      <c r="D36" s="152"/>
      <c r="E36" s="152"/>
      <c r="F36" s="134"/>
      <c r="G36" s="134"/>
      <c r="H36" s="134"/>
      <c r="I36" s="134"/>
      <c r="J36" s="136"/>
    </row>
    <row r="37" spans="2:10">
      <c r="B37" s="153"/>
      <c r="C37" s="134"/>
      <c r="D37" s="23"/>
      <c r="E37" s="134"/>
      <c r="F37" s="134"/>
      <c r="G37" s="134"/>
      <c r="H37" s="134"/>
      <c r="I37" s="134"/>
      <c r="J37" s="136"/>
    </row>
    <row r="38" spans="2:10">
      <c r="B38" s="153"/>
      <c r="C38" s="134"/>
      <c r="D38" s="23"/>
      <c r="E38" s="154" t="s">
        <v>2</v>
      </c>
      <c r="F38" s="134"/>
      <c r="G38" s="134"/>
      <c r="H38" s="134"/>
      <c r="I38" s="134"/>
      <c r="J38" s="136"/>
    </row>
    <row r="39" spans="2:10">
      <c r="B39" s="153"/>
      <c r="C39" s="155"/>
      <c r="D39" s="23"/>
      <c r="E39" s="176"/>
      <c r="F39" s="134"/>
      <c r="G39" s="134"/>
      <c r="H39" s="134"/>
      <c r="I39" s="134"/>
      <c r="J39" s="136"/>
    </row>
    <row r="40" spans="2:10">
      <c r="B40" s="153"/>
      <c r="C40" s="156" t="s">
        <v>2</v>
      </c>
      <c r="D40" s="73"/>
      <c r="E40" s="176"/>
      <c r="F40" s="134"/>
      <c r="G40" s="134"/>
      <c r="H40" s="134"/>
      <c r="I40" s="134"/>
      <c r="J40" s="136"/>
    </row>
    <row r="41" spans="2:10" ht="15" customHeight="1">
      <c r="B41" s="153"/>
      <c r="C41" s="134"/>
      <c r="D41" s="134"/>
      <c r="E41" s="134"/>
      <c r="F41" s="134"/>
      <c r="G41" s="134"/>
      <c r="H41" s="134"/>
      <c r="I41" s="134"/>
      <c r="J41" s="134"/>
    </row>
    <row r="42" spans="2:10">
      <c r="B42" s="153"/>
      <c r="C42" s="134"/>
      <c r="D42" s="134"/>
      <c r="E42" s="134"/>
      <c r="F42" s="134"/>
      <c r="G42" s="134"/>
      <c r="H42" s="134"/>
      <c r="I42" s="134"/>
      <c r="J42" s="134"/>
    </row>
    <row r="43" spans="2:10" ht="15.75">
      <c r="D43" s="142" t="s">
        <v>2</v>
      </c>
      <c r="E43" s="33"/>
      <c r="F43" s="141"/>
    </row>
    <row r="44" spans="2:10" ht="15.75">
      <c r="C44" s="157"/>
      <c r="D44" s="139" t="s">
        <v>2</v>
      </c>
      <c r="E44" s="138" t="s">
        <v>2</v>
      </c>
      <c r="F44" s="14"/>
    </row>
    <row r="45" spans="2:10" ht="15">
      <c r="C45" s="161" t="s">
        <v>104</v>
      </c>
      <c r="D45" s="150"/>
      <c r="E45" s="150"/>
      <c r="F45" s="15"/>
      <c r="G45" s="134"/>
      <c r="H45" s="134"/>
      <c r="I45" s="134"/>
    </row>
    <row r="46" spans="2:10" ht="15.75">
      <c r="B46" s="177" t="s">
        <v>95</v>
      </c>
      <c r="C46" s="162" t="s">
        <v>105</v>
      </c>
      <c r="D46" s="158"/>
      <c r="E46" s="139">
        <f>SUM(balance!E25-balance!E23)/balance!E51</f>
        <v>0.7088904837699519</v>
      </c>
      <c r="F46" s="15"/>
      <c r="G46" s="134"/>
      <c r="H46" s="134"/>
      <c r="I46" s="134"/>
    </row>
    <row r="47" spans="2:10" ht="15">
      <c r="B47" s="177"/>
      <c r="C47" s="160" t="s">
        <v>97</v>
      </c>
      <c r="D47" s="151"/>
      <c r="E47" s="150"/>
      <c r="F47" s="15"/>
      <c r="G47" s="134"/>
      <c r="H47" s="134"/>
      <c r="I47" s="134"/>
    </row>
    <row r="48" spans="2:10" ht="14.25">
      <c r="C48" s="134"/>
      <c r="D48" s="152"/>
      <c r="E48" s="152"/>
      <c r="F48" s="134"/>
      <c r="G48" s="134"/>
      <c r="H48" s="134"/>
      <c r="I48" s="134"/>
    </row>
    <row r="49" spans="4:9">
      <c r="D49" s="23"/>
      <c r="E49" s="134"/>
      <c r="F49" s="134"/>
      <c r="G49" s="134"/>
      <c r="H49" s="134"/>
      <c r="I49" s="134"/>
    </row>
    <row r="50" spans="4:9">
      <c r="D50" s="23"/>
      <c r="E50" s="154" t="s">
        <v>2</v>
      </c>
      <c r="F50" s="134"/>
      <c r="G50" s="134"/>
      <c r="H50" s="134"/>
      <c r="I50" s="134"/>
    </row>
    <row r="51" spans="4:9">
      <c r="D51" s="23"/>
      <c r="E51" s="176"/>
      <c r="F51" s="134"/>
      <c r="G51" s="134"/>
      <c r="H51" s="134"/>
      <c r="I51" s="134"/>
    </row>
    <row r="52" spans="4:9">
      <c r="D52" s="73"/>
      <c r="E52" s="176"/>
      <c r="F52" s="134"/>
      <c r="G52" s="134"/>
      <c r="H52" s="134"/>
      <c r="I52" s="134"/>
    </row>
  </sheetData>
  <mergeCells count="11">
    <mergeCell ref="B17:B18"/>
    <mergeCell ref="B8:F8"/>
    <mergeCell ref="B9:F9"/>
    <mergeCell ref="E39:E40"/>
    <mergeCell ref="B2:K3"/>
    <mergeCell ref="B4:K4"/>
    <mergeCell ref="E51:E52"/>
    <mergeCell ref="B35:B36"/>
    <mergeCell ref="B46:B47"/>
    <mergeCell ref="B26:B27"/>
    <mergeCell ref="B21:B22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Cajacopi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Ligia</dc:creator>
  <cp:keywords/>
  <dc:description/>
  <cp:lastModifiedBy>X</cp:lastModifiedBy>
  <cp:revision/>
  <dcterms:created xsi:type="dcterms:W3CDTF">2004-05-22T13:39:28Z</dcterms:created>
  <dcterms:modified xsi:type="dcterms:W3CDTF">2020-05-14T21:55:28Z</dcterms:modified>
  <cp:category/>
  <cp:contentStatus/>
</cp:coreProperties>
</file>